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pdf\transparencia\"/>
    </mc:Choice>
  </mc:AlternateContent>
  <bookViews>
    <workbookView xWindow="0" yWindow="0" windowWidth="12945" windowHeight="6105"/>
  </bookViews>
  <sheets>
    <sheet name="JEFATURAS" sheetId="6" r:id="rId1"/>
    <sheet name="CAS 03.09.18" sheetId="8" r:id="rId2"/>
    <sheet name="CAP 03.09.18" sheetId="9" r:id="rId3"/>
    <sheet name="DEST. 03-09-18" sheetId="11" r:id="rId4"/>
    <sheet name="LOCADORES" sheetId="10" r:id="rId5"/>
    <sheet name="ESPEC. DGP" sheetId="14" r:id="rId6"/>
  </sheets>
  <definedNames>
    <definedName name="_xlnm._FilterDatabase" localSheetId="2" hidden="1">'CAP 03.09.18'!$A$2:$L$2</definedName>
    <definedName name="_xlnm._FilterDatabase" localSheetId="1" hidden="1">'CAS 03.09.18'!$A$3:$F$3</definedName>
    <definedName name="_xlnm._FilterDatabase" localSheetId="3" hidden="1">'DEST. 03-09-18'!$A$7:$G$7</definedName>
    <definedName name="_xlnm._FilterDatabase" localSheetId="5" hidden="1">'ESPEC. DGP'!$B$6:$F$6</definedName>
    <definedName name="_xlnm._FilterDatabase" localSheetId="4" hidden="1">LOCADORES!$A$3:$J$3</definedName>
    <definedName name="_xlnm.Print_Area" localSheetId="2">'CAP 03.09.18'!$A$1:$G$57</definedName>
    <definedName name="_xlnm.Print_Area" localSheetId="1">'CAS 03.09.18'!$A$1:$F$45</definedName>
    <definedName name="_xlnm.Print_Area" localSheetId="3">'DEST. 03-09-18'!$A$5:$F$15</definedName>
    <definedName name="_xlnm.Print_Area" localSheetId="0">JEFATURAS!$A$1:$F$80</definedName>
    <definedName name="_xlnm.Print_Area" localSheetId="4">LOCADORES!$A$1:$F$30</definedName>
    <definedName name="_xlnm.Print_Titles" localSheetId="2">'CAP 03.09.18'!$2:$2</definedName>
    <definedName name="_xlnm.Print_Titles" localSheetId="1">'CAS 03.09.18'!$3:$3</definedName>
    <definedName name="_xlnm.Print_Titles" localSheetId="0">JEFATURAS!$1:$2</definedName>
  </definedNames>
  <calcPr calcId="152511" fullCalcOnLoad="1"/>
</workbook>
</file>

<file path=xl/calcChain.xml><?xml version="1.0" encoding="utf-8"?>
<calcChain xmlns="http://schemas.openxmlformats.org/spreadsheetml/2006/main">
  <c r="G3" i="9" l="1"/>
  <c r="I3" i="9"/>
  <c r="G4" i="9"/>
  <c r="I4" i="9"/>
  <c r="G5" i="9"/>
  <c r="I5" i="9"/>
  <c r="G6" i="9"/>
  <c r="G7" i="9"/>
  <c r="I7" i="9"/>
  <c r="G8" i="9"/>
  <c r="I8" i="9"/>
  <c r="G9" i="9"/>
  <c r="I9" i="9"/>
  <c r="G10" i="9"/>
  <c r="I10" i="9"/>
  <c r="G11" i="9"/>
  <c r="I11" i="9"/>
  <c r="G12" i="9"/>
  <c r="I12" i="9"/>
  <c r="G13" i="9"/>
  <c r="I13" i="9"/>
  <c r="G14" i="9"/>
  <c r="I14" i="9"/>
  <c r="G15" i="9"/>
  <c r="I15" i="9"/>
  <c r="G16" i="9"/>
  <c r="I16" i="9"/>
  <c r="G17" i="9"/>
  <c r="I17" i="9"/>
  <c r="G18" i="9"/>
  <c r="I18" i="9"/>
  <c r="G19" i="9"/>
  <c r="I19" i="9"/>
  <c r="G20" i="9"/>
  <c r="I20" i="9"/>
  <c r="G21" i="9"/>
  <c r="I21" i="9"/>
  <c r="G22" i="9"/>
  <c r="I22" i="9"/>
  <c r="G23" i="9"/>
  <c r="I23" i="9"/>
  <c r="G24" i="9"/>
  <c r="I24" i="9"/>
  <c r="G25" i="9"/>
  <c r="I25" i="9"/>
  <c r="G26" i="9"/>
  <c r="I26" i="9"/>
  <c r="G27" i="9"/>
  <c r="I27" i="9"/>
  <c r="G28" i="9"/>
  <c r="I28" i="9"/>
  <c r="G29" i="9"/>
  <c r="I29" i="9"/>
  <c r="G30" i="9"/>
  <c r="I30" i="9"/>
  <c r="G31" i="9"/>
  <c r="I31" i="9"/>
  <c r="G32" i="9"/>
  <c r="I32" i="9"/>
  <c r="G33" i="9"/>
  <c r="I33" i="9"/>
  <c r="G34" i="9"/>
  <c r="I34" i="9"/>
  <c r="G35" i="9"/>
  <c r="I35" i="9"/>
  <c r="G36" i="9"/>
  <c r="I36" i="9"/>
  <c r="G37" i="9"/>
  <c r="I37" i="9"/>
  <c r="G39" i="9"/>
  <c r="I39" i="9"/>
  <c r="G40" i="9"/>
  <c r="I40" i="9"/>
  <c r="G41" i="9"/>
  <c r="I41" i="9"/>
  <c r="F16" i="6"/>
  <c r="F19" i="6"/>
  <c r="F31" i="6"/>
  <c r="F33" i="6"/>
  <c r="F37" i="6"/>
  <c r="F41" i="6"/>
  <c r="F53" i="6"/>
  <c r="F58" i="6"/>
  <c r="F62" i="6"/>
  <c r="F64" i="6"/>
  <c r="F72" i="6"/>
  <c r="F77" i="6"/>
</calcChain>
</file>

<file path=xl/sharedStrings.xml><?xml version="1.0" encoding="utf-8"?>
<sst xmlns="http://schemas.openxmlformats.org/spreadsheetml/2006/main" count="1045" uniqueCount="329">
  <si>
    <t>N°</t>
  </si>
  <si>
    <t>APELLIDOS Y NOMBRES</t>
  </si>
  <si>
    <t>CAMPOS CACERES RICHARD CLYDE</t>
  </si>
  <si>
    <t>MUÑOZ MENDOZA FELIX PEDRO</t>
  </si>
  <si>
    <t>PALACIOS IBARRA ANYELA MILAGROS</t>
  </si>
  <si>
    <t xml:space="preserve">PEREDA RONDOÑO SEGUNDO ARTEMIO </t>
  </si>
  <si>
    <t>QUINTEROS UGALDE EDILBERTO</t>
  </si>
  <si>
    <t>VILLAJULCA FLORES CLARA FIORELLA</t>
  </si>
  <si>
    <t>BEROLLA ORTIZ ALEXANDRA RAQUEL</t>
  </si>
  <si>
    <t>PERCA HERNANDEZ JOSE ANTONIO</t>
  </si>
  <si>
    <t>DGP</t>
  </si>
  <si>
    <t>LINO LINO LUIS</t>
  </si>
  <si>
    <t>DGI</t>
  </si>
  <si>
    <t>CARGO</t>
  </si>
  <si>
    <t>CAS</t>
  </si>
  <si>
    <t>SEDE</t>
  </si>
  <si>
    <t xml:space="preserve">LOCADOR </t>
  </si>
  <si>
    <t>CAP</t>
  </si>
  <si>
    <t xml:space="preserve">CAP </t>
  </si>
  <si>
    <t>NOMBRADO</t>
  </si>
  <si>
    <t>IMAN FLORES MARIA DEL PILAR</t>
  </si>
  <si>
    <t>CONTRATADO</t>
  </si>
  <si>
    <t>HARO URBINA KATHERINE JACQUELINE</t>
  </si>
  <si>
    <t>CAMPOS CALAGUA MAGALY</t>
  </si>
  <si>
    <t xml:space="preserve">SECRETARIA </t>
  </si>
  <si>
    <t xml:space="preserve">HERRERA SAAVEDRA Martha </t>
  </si>
  <si>
    <t>PADILLA RAMOS MARCELINO</t>
  </si>
  <si>
    <t xml:space="preserve">DIRECCION </t>
  </si>
  <si>
    <t>DESIGNADO</t>
  </si>
  <si>
    <t xml:space="preserve">CAS </t>
  </si>
  <si>
    <t xml:space="preserve">SALAZAR LARICO ANAHI MILAGROS </t>
  </si>
  <si>
    <t>PERSONAL</t>
  </si>
  <si>
    <t xml:space="preserve">GARCIA RAMIREZ GIOVANA FLORA </t>
  </si>
  <si>
    <t xml:space="preserve">BARBARAN MELENDEZ MARIA ELENA </t>
  </si>
  <si>
    <t xml:space="preserve">MEDINA BARRENECHEA ELIZABETH ELVIRA </t>
  </si>
  <si>
    <t>MAMANI HUANCA MARIBEL J.</t>
  </si>
  <si>
    <t>LOCADOR</t>
  </si>
  <si>
    <t xml:space="preserve">ADMINISTRACION </t>
  </si>
  <si>
    <t>CASQUINO PINTO  GENOVEVA</t>
  </si>
  <si>
    <t xml:space="preserve">LINARES VERA VICTOR JORGE </t>
  </si>
  <si>
    <t>BARDALES REATEGUI KATHY KARINA</t>
  </si>
  <si>
    <t xml:space="preserve">SERGIO NUÑEZ SERGIO MANUEL </t>
  </si>
  <si>
    <t>CONTABILIDAD</t>
  </si>
  <si>
    <t>PRADO SALDARRIAGA IRMA VICTORIA</t>
  </si>
  <si>
    <t>FLORES JARA ELSA</t>
  </si>
  <si>
    <t xml:space="preserve">GRAOS POLO EULALIA </t>
  </si>
  <si>
    <t xml:space="preserve">CASTRO PEREZ MARIA ESTHER </t>
  </si>
  <si>
    <t>TESORERIA</t>
  </si>
  <si>
    <t xml:space="preserve">LLONTOP SALCEDO STEFANY  BRIGITTE </t>
  </si>
  <si>
    <t>ALARCON  OCAMPO JOHANA ELIZABETH</t>
  </si>
  <si>
    <t xml:space="preserve">BERMEJO GUERRA VICTOR </t>
  </si>
  <si>
    <t xml:space="preserve">ESCALAFON </t>
  </si>
  <si>
    <t xml:space="preserve">NOMBRADO </t>
  </si>
  <si>
    <t xml:space="preserve">LIMO CALDERON CESAR AUGUSTO </t>
  </si>
  <si>
    <t>BARRETO SALDARRIAGA ROBERTO FIDEL</t>
  </si>
  <si>
    <t>MOYANO DE CAÑOLA MARITZA</t>
  </si>
  <si>
    <t xml:space="preserve">INFANCION ANDRES GREGORIA </t>
  </si>
  <si>
    <t xml:space="preserve">COMPANY NAVARRO JOSUE  MIGUEL </t>
  </si>
  <si>
    <t xml:space="preserve">COPROA </t>
  </si>
  <si>
    <t xml:space="preserve">ARIZOLA LOSTAUNAU CARMEN </t>
  </si>
  <si>
    <t xml:space="preserve">CASTILLO HUAMAN GLORIA MELCHORA </t>
  </si>
  <si>
    <t xml:space="preserve">PLANILLAS CESANTE </t>
  </si>
  <si>
    <t xml:space="preserve">MEDINA GARCIA LUISA MERCEDES </t>
  </si>
  <si>
    <t xml:space="preserve">NOMBRADA </t>
  </si>
  <si>
    <t xml:space="preserve">PLANILLAS ACTIVO </t>
  </si>
  <si>
    <t xml:space="preserve">PLACIDO  NAVARRETE DANIEL EDWIN </t>
  </si>
  <si>
    <t xml:space="preserve">QUISPE QUISPE MARITZA </t>
  </si>
  <si>
    <t xml:space="preserve">WOLFINSON  CARLOS CATHERINE </t>
  </si>
  <si>
    <t>DELGADO DE VELEZ DIOMAR CARMEN</t>
  </si>
  <si>
    <t>GONZALES DONAYRE LUIS OMAR</t>
  </si>
  <si>
    <t xml:space="preserve">QUIÑONES VELITA JORGE EDUARDO </t>
  </si>
  <si>
    <t>ASTO CHUNGA MANUEL</t>
  </si>
  <si>
    <t xml:space="preserve">CHUMPITAZ CAMACHO Julio </t>
  </si>
  <si>
    <t xml:space="preserve">CONSTANCIA DE PAGO </t>
  </si>
  <si>
    <t xml:space="preserve">ESPINOLA LOZANO CARLOS </t>
  </si>
  <si>
    <t xml:space="preserve">CONTRERAS SANCHEZ MANUEL JESUS </t>
  </si>
  <si>
    <t>VILLANUEVA CUITO BOLAÑOS ANA</t>
  </si>
  <si>
    <t>PILMAN ESPADARO JIMMY</t>
  </si>
  <si>
    <t>OSCCO ROJAS JULIO CESAR</t>
  </si>
  <si>
    <t>OCI</t>
  </si>
  <si>
    <t>SANTILLAN CERVANTES ALEJANDRO</t>
  </si>
  <si>
    <t>ESTRADA ALFARO LIDY ROXANA</t>
  </si>
  <si>
    <t xml:space="preserve">PORTUGAL GODOY LIZBETH </t>
  </si>
  <si>
    <t>RIOS IGARCE ROSARIO</t>
  </si>
  <si>
    <t>MONTES PEREZ INES</t>
  </si>
  <si>
    <t>CHUQUIZUTA VARGAS MARIA DOLORES</t>
  </si>
  <si>
    <t>PINEDA MONTESINOS NANCY</t>
  </si>
  <si>
    <t>MANCO CESPEDES JUAN MIGUEL</t>
  </si>
  <si>
    <t>Infraestructura</t>
  </si>
  <si>
    <t>VALDIVIA ESPINOZA ALICIA CLEMENTINA</t>
  </si>
  <si>
    <t xml:space="preserve">CAMARGO RIVERA CLEMENCIA </t>
  </si>
  <si>
    <t xml:space="preserve">CHAFLOQUE GARCIA JORGE </t>
  </si>
  <si>
    <t xml:space="preserve">SOTO FUERTES HELLEN </t>
  </si>
  <si>
    <t xml:space="preserve">CHANG ZEGARRA  ADRIAN ALFONSO </t>
  </si>
  <si>
    <t xml:space="preserve">CONTROL PATRIMONIAL </t>
  </si>
  <si>
    <t>TAPIA VARGAS DE CONDEMARIN  MARIA VICTORIA</t>
  </si>
  <si>
    <t>ABASTECIMIENTO</t>
  </si>
  <si>
    <t xml:space="preserve">RIVERA RAMOS CARLOS </t>
  </si>
  <si>
    <t>TORRES MINAYA ARTURO</t>
  </si>
  <si>
    <t xml:space="preserve">NUNTON VASQUEZ JOSE LUIS </t>
  </si>
  <si>
    <t xml:space="preserve">QUINECHE TORRES EDILBERTO </t>
  </si>
  <si>
    <t xml:space="preserve">ASESORIA LEGAL </t>
  </si>
  <si>
    <t xml:space="preserve">IMAGEN INSTITUCIONAL </t>
  </si>
  <si>
    <t>ALBERCA BARRIENTOS LILIANA VANESSA</t>
  </si>
  <si>
    <t>LOPEZ NARVAEZ LINO RUBEN</t>
  </si>
  <si>
    <t>TASAYCO HUAMAN NORMA JAQUELINE</t>
  </si>
  <si>
    <t xml:space="preserve">BARRERA LAOS JUAN GUILLERMO </t>
  </si>
  <si>
    <t xml:space="preserve">DELGADO ALVA RENAN </t>
  </si>
  <si>
    <t>MONZON ATARAMA DE CHAVEZ JENNY LIZZETTY</t>
  </si>
  <si>
    <t xml:space="preserve">NAVARRO PORRAS LUIS MANUEL </t>
  </si>
  <si>
    <t xml:space="preserve">VALENCIA MEZA RUTH PERPETUA </t>
  </si>
  <si>
    <t>BOJORQUEZ MENESES SOLEDAD LIZ</t>
  </si>
  <si>
    <t>AGUILAR CHUQUIVAL VILMA MARLENE</t>
  </si>
  <si>
    <t>SOTO CARRILLO ROSA GLADYS</t>
  </si>
  <si>
    <t>VILLAFUERTE SEGOVIA JHOWANY ELIZABETH</t>
  </si>
  <si>
    <t>ARONES QUIROZ XAVIER ALEXEI</t>
  </si>
  <si>
    <t>PASACHE EGUIZABAL MARIA DEL PILAR</t>
  </si>
  <si>
    <t>PANTOJA AMAYA KAREN OLIVIA</t>
  </si>
  <si>
    <t>CHAVEZ RAMIREZ MARTHA MARIA</t>
  </si>
  <si>
    <t>CONTRERAS RODRIGUEZ OMAR NICOLAS</t>
  </si>
  <si>
    <t>LOARTE NAVAL RAFAEL</t>
  </si>
  <si>
    <t xml:space="preserve">ARZAPALO ARZAPALO ANGELA DANITZA </t>
  </si>
  <si>
    <t xml:space="preserve">ROJAS SANCHEZ BEATRIZ ELENA </t>
  </si>
  <si>
    <t xml:space="preserve">SIAGIE </t>
  </si>
  <si>
    <t>SECRETARIA</t>
  </si>
  <si>
    <t>APOYO ADMINISTRATIVO</t>
  </si>
  <si>
    <t xml:space="preserve">YNOÑAN RAMOS ALEJANDRA </t>
  </si>
  <si>
    <t>RAMOS FUENTES AMADOR</t>
  </si>
  <si>
    <t xml:space="preserve">POMACANCHARI YUPA JULIAN </t>
  </si>
  <si>
    <t>ALMACEN</t>
  </si>
  <si>
    <t xml:space="preserve">CASTRO CASTRO LUIS ENRIQUE </t>
  </si>
  <si>
    <t>OFICINA Y/O AREA</t>
  </si>
  <si>
    <t>CONDICION</t>
  </si>
  <si>
    <t>SULCA HUAMAN JHON</t>
  </si>
  <si>
    <t>ORGANO DE CONTROL INTERNO</t>
  </si>
  <si>
    <t>DIRECCION DE GESTION INSTITUCIONAL</t>
  </si>
  <si>
    <t>DIRECCION DE GESTION PEDAGOGICA</t>
  </si>
  <si>
    <t>DIRECCIÓN</t>
  </si>
  <si>
    <t>ASESORIA LEGAL</t>
  </si>
  <si>
    <t>IMAGEN INSTITUCIONAL</t>
  </si>
  <si>
    <t>TRAMITE DOCUMENTARIO</t>
  </si>
  <si>
    <t>OFICINA DE ADMINISTRACION INFRAESTRUCTURA Y EQUIPAMIENTO</t>
  </si>
  <si>
    <t>ACTAS Y CERTIFICADOS</t>
  </si>
  <si>
    <t>BIENESTAR SOCIAL</t>
  </si>
  <si>
    <t>DESIGNADO POR EL GOBIERNO REGIONAL DEL CALLAO</t>
  </si>
  <si>
    <t xml:space="preserve">DESTACADO DE IIEE </t>
  </si>
  <si>
    <t>DESTACADA DE IIEE</t>
  </si>
  <si>
    <t>CAP DE IIEE</t>
  </si>
  <si>
    <t>ENCARGADO</t>
  </si>
  <si>
    <t>DESIGNADO POR CONCURSO</t>
  </si>
  <si>
    <t>CONTRATADA</t>
  </si>
  <si>
    <t>SIAGIE</t>
  </si>
  <si>
    <t>COPROA</t>
  </si>
  <si>
    <t>DESTACADO Y ENCARGADO</t>
  </si>
  <si>
    <t>DESIGNADO POR CONTRALORIA</t>
  </si>
  <si>
    <t>DETACADO DE IIEE</t>
  </si>
  <si>
    <t>DIAZ TORRES RICHARD DINO</t>
  </si>
  <si>
    <t>Planillas Cesantes</t>
  </si>
  <si>
    <t>Planillas Activos</t>
  </si>
  <si>
    <t>Escalafón</t>
  </si>
  <si>
    <t xml:space="preserve">DESTACADA DE IIEE </t>
  </si>
  <si>
    <t xml:space="preserve">Proyectos </t>
  </si>
  <si>
    <t>Secretaría Técnica</t>
  </si>
  <si>
    <t xml:space="preserve">Almacén </t>
  </si>
  <si>
    <t>Control Patrimonial</t>
  </si>
  <si>
    <t>Finanzas</t>
  </si>
  <si>
    <t>Racionalización</t>
  </si>
  <si>
    <t>Estadística</t>
  </si>
  <si>
    <t>Informática</t>
  </si>
  <si>
    <t>PREVAED</t>
  </si>
  <si>
    <t>CONTRATADO POR EL MINEDU</t>
  </si>
  <si>
    <t>CAS - MINEDU</t>
  </si>
  <si>
    <t>Archivo Central</t>
  </si>
  <si>
    <t>Constancia de Pagos</t>
  </si>
  <si>
    <t>REMUNERACIÓN</t>
  </si>
  <si>
    <t>MORAN TINEO ROXANA LISSET</t>
  </si>
  <si>
    <t>RODRIGUEZ PEREZ PAOLA</t>
  </si>
  <si>
    <t>NUÑEZ SALVATIERRA FABIOLA IRIS</t>
  </si>
  <si>
    <t>NOTIFICADOR</t>
  </si>
  <si>
    <t>QUICHE ANGELES, LUIS FRANCISCO</t>
  </si>
  <si>
    <t>NOTIFICADOR - FEDATARIO</t>
  </si>
  <si>
    <t>SALAZAR ROMERO AURA MARITZA</t>
  </si>
  <si>
    <t xml:space="preserve">CHIGNE SANCHEZ JOSE JAVIER </t>
  </si>
  <si>
    <t>SANDOVAL INGA JUANA FLOR</t>
  </si>
  <si>
    <t>PAREDES DAVILA MARCOS</t>
  </si>
  <si>
    <t>CHOFER</t>
  </si>
  <si>
    <t>GRANADA HUAMAN, JORGE ROBERTO</t>
  </si>
  <si>
    <t>OLIVARES GARCIA CARLOS ALBERTO</t>
  </si>
  <si>
    <t>OTOYA GADEA WILLIAMS ELOY</t>
  </si>
  <si>
    <t>OLANO ROSALES HEIDY YAHAYDA</t>
  </si>
  <si>
    <t>ASISTENTE</t>
  </si>
  <si>
    <t>ABARCA SANCHEZ YSAAC</t>
  </si>
  <si>
    <t xml:space="preserve">Planificación </t>
  </si>
  <si>
    <t>SILVA CUENTAS RICARDO</t>
  </si>
  <si>
    <t>MOGOLLON VALDIVIA JOSE ARMANDO</t>
  </si>
  <si>
    <t>JEFE ENCARGADO</t>
  </si>
  <si>
    <t>SOTELO TILLAHUA JUANA MARTHA</t>
  </si>
  <si>
    <t>TECNICO ADMINISTRATIVO - 30% D.U. 037</t>
  </si>
  <si>
    <t>ABOGADO</t>
  </si>
  <si>
    <t>ABOGADO - SECRETARIO TECNICO</t>
  </si>
  <si>
    <t>MAQUERA ENCINAS ANTONIO MARCOS</t>
  </si>
  <si>
    <t>TECNICO ADMINISTRATIVO - APOYO A SECRETARÍA</t>
  </si>
  <si>
    <t>ZAMUDIO COAGUILA PEDRO</t>
  </si>
  <si>
    <t>APOYO ADMINISTRATIVO - RECEPCION DE DOCUMENTOS</t>
  </si>
  <si>
    <t>PERIODISTA</t>
  </si>
  <si>
    <t xml:space="preserve">OFICINISTA    </t>
  </si>
  <si>
    <t>ESPECIALISTA EN EDUCACION</t>
  </si>
  <si>
    <t>DIRECTOR DE GESTION INSTITUCIONAL</t>
  </si>
  <si>
    <t>ESPECIALISTA EN RACIONALIZACIÓN</t>
  </si>
  <si>
    <t>ESPECIALISTA ADMINISTRATIVO</t>
  </si>
  <si>
    <t>ESTADISTICO</t>
  </si>
  <si>
    <t xml:space="preserve">TECNICO ADMINISTRATIVO </t>
  </si>
  <si>
    <t>PLANIFICADORA</t>
  </si>
  <si>
    <t>FINANCISTA</t>
  </si>
  <si>
    <t>ANALISTA PAD</t>
  </si>
  <si>
    <t>COORDINADOR DESIGNADO DEL MINEDU</t>
  </si>
  <si>
    <t>ADMINISTRADORA DEL PROGRAMA</t>
  </si>
  <si>
    <t>TECNICO ADMINISTRATIVO</t>
  </si>
  <si>
    <t>MANTENIMIENTO</t>
  </si>
  <si>
    <t>ORIENTADOR</t>
  </si>
  <si>
    <t>OFICINISTA</t>
  </si>
  <si>
    <t>AUDITOR JEFE</t>
  </si>
  <si>
    <t>AUDITOR</t>
  </si>
  <si>
    <t>ASISTENTA SOCIAL</t>
  </si>
  <si>
    <t>TECNICO ESPECIALISTA EN CONTROL PREVIO</t>
  </si>
  <si>
    <t xml:space="preserve">MODALIDAD DE CONTRATACIÓN </t>
  </si>
  <si>
    <t>RODRIGUEZ ECHEVARRIA RITA ROXANA</t>
  </si>
  <si>
    <t>SEDANO GALVEZ HERNAN VICTOR</t>
  </si>
  <si>
    <t>DIRECTORA DE GESTION PEDAGOGICA</t>
  </si>
  <si>
    <t>ESPECIALISTA EN EDUCACION - IIEE PRIVADOS</t>
  </si>
  <si>
    <t>CORONADO BERRIOS MIGUEL ELEUTERIO</t>
  </si>
  <si>
    <t>ESPECIALISTA ADMINISTRATIVO - ENCARGADO DE LA OFICINA</t>
  </si>
  <si>
    <t>PAGA CONTRALORIA</t>
  </si>
  <si>
    <t>PAGA MINEDU</t>
  </si>
  <si>
    <t>AREA</t>
  </si>
  <si>
    <t>1.063.33</t>
  </si>
  <si>
    <t>INCENTIVO</t>
  </si>
  <si>
    <t>MONTO MINEDU</t>
  </si>
  <si>
    <t>BETALLALUZ ALIAGA ANGELA</t>
  </si>
  <si>
    <t>TORRES NUÑEZ WENDY ANGELICA</t>
  </si>
  <si>
    <t>GALLO RUEDA JUANA AMPARO</t>
  </si>
  <si>
    <t>COORD. LOCAL</t>
  </si>
  <si>
    <t>PROGRAMA - PREVAED</t>
  </si>
  <si>
    <t>Apoyo Administrativo</t>
  </si>
  <si>
    <t xml:space="preserve">Secretaria </t>
  </si>
  <si>
    <t xml:space="preserve">Oficinista </t>
  </si>
  <si>
    <t xml:space="preserve">CRUZ CABANILLAS DAVID </t>
  </si>
  <si>
    <t xml:space="preserve">ALCALDE PADILLA DIANA </t>
  </si>
  <si>
    <t>GLADYS DUILIA CASTIGLIONI GHIGLINO</t>
  </si>
  <si>
    <t>Chofer</t>
  </si>
  <si>
    <t>Asistente</t>
  </si>
  <si>
    <t>Directora de Gestión Pedagógica</t>
  </si>
  <si>
    <t>Especialista en Educación</t>
  </si>
  <si>
    <t>CORONADO BERRIOS MIGUEL E.</t>
  </si>
  <si>
    <t>Asistente Administrativo</t>
  </si>
  <si>
    <t xml:space="preserve">Asistente Administrativo - Secretaria </t>
  </si>
  <si>
    <t>Especialista en Educación (encargado del SIAGIE)</t>
  </si>
  <si>
    <t>Especialista en I.E. Privada - Racionalización</t>
  </si>
  <si>
    <t>INFORMATICA</t>
  </si>
  <si>
    <t>Soporte Informático</t>
  </si>
  <si>
    <t>Recepcionista</t>
  </si>
  <si>
    <t>Asesor</t>
  </si>
  <si>
    <t>Tecnico Administrativo</t>
  </si>
  <si>
    <t>Jefe de Seguridad</t>
  </si>
  <si>
    <t xml:space="preserve">VARGAS MANRIQUE JUAN </t>
  </si>
  <si>
    <t>Seguridad</t>
  </si>
  <si>
    <t>MADRID ALVARADO LUIS ALBERTO</t>
  </si>
  <si>
    <t>RAMIREZ MALDONADO WALTER GABRIEL</t>
  </si>
  <si>
    <t xml:space="preserve">VASQUEZ TERRONES RICHARD </t>
  </si>
  <si>
    <t>DGI / PATRIMONIO</t>
  </si>
  <si>
    <t>Gasfitero</t>
  </si>
  <si>
    <t>ARENAS DIAS Artemio</t>
  </si>
  <si>
    <t>Electricista</t>
  </si>
  <si>
    <t>Apoyo en distribucion de materiales (Gobierno Regional)</t>
  </si>
  <si>
    <t>HUAMAN RAMIREZ JOSE CARLOS</t>
  </si>
  <si>
    <t>NUÑEZ DEL CASTILLO BERNIE ANTONY</t>
  </si>
  <si>
    <t>MONTEZ MALAVER CHRISTIAN</t>
  </si>
  <si>
    <t xml:space="preserve">CORONADO MANTARI ROGER RICARDO </t>
  </si>
  <si>
    <t>LOCADOR - VIENE DEL PROGRAMA PELA</t>
  </si>
  <si>
    <t>VITON GUEVARA LIDO ESTEBAN</t>
  </si>
  <si>
    <t>SANCHEZ ARANDA SERAPIO CESAR</t>
  </si>
  <si>
    <t>GUERRERO GUZMAN CARMEN ROSA</t>
  </si>
  <si>
    <t>Aoyo Administrativo - Asistente  de Auditoria</t>
  </si>
  <si>
    <t>DRE CALLAO: RELACION DE PERSONAL POR AREA Y CONDICIÓN  - CAP - 2018</t>
  </si>
  <si>
    <t xml:space="preserve">PEREZ GARCIA NESTOR EDUARDO </t>
  </si>
  <si>
    <t>ASISTENTE LEGAL</t>
  </si>
  <si>
    <t>HERRERA AREVALO FREDY</t>
  </si>
  <si>
    <t>PDT</t>
  </si>
  <si>
    <t>ASISTENTE OCI</t>
  </si>
  <si>
    <t>DRE CALLAO: RELACION DE PERSONAL POR AREA Y CONDICIÓN  - CAS - 2018</t>
  </si>
  <si>
    <t>ESPECIALISTA EN ABASTECIMIENTO</t>
  </si>
  <si>
    <t>SECRETARIO COPROA</t>
  </si>
  <si>
    <t xml:space="preserve">ESPECIALISTA ADMINISTRATIVO EN PERSONAL </t>
  </si>
  <si>
    <t>ADMINISTRADOR</t>
  </si>
  <si>
    <t>RESPONSABLE DE ARCHIVO CENTRAL</t>
  </si>
  <si>
    <t xml:space="preserve"> ENCARGADS</t>
  </si>
  <si>
    <t>CONTADOR</t>
  </si>
  <si>
    <t xml:space="preserve"> INGENIERO</t>
  </si>
  <si>
    <t>DRE CALLAO: RELACION DE PERSONAL DESTACADOS 2018</t>
  </si>
  <si>
    <t>DRE CALLAO: RELACION DE PERSONAL POR LOCACION DE SERVICIO 2018</t>
  </si>
  <si>
    <t>PACHECO ORTIZ SONIA</t>
  </si>
  <si>
    <t xml:space="preserve">SANCHEZ RAMIREZ CIRO </t>
  </si>
  <si>
    <t xml:space="preserve">CONTRATADO </t>
  </si>
  <si>
    <t xml:space="preserve">Asesor </t>
  </si>
  <si>
    <t>DIRECTORA REGIONAL DE EDUCACION DEL CALLAO</t>
  </si>
  <si>
    <t>ENCARGADA</t>
  </si>
  <si>
    <t xml:space="preserve">ENCARGADO </t>
  </si>
  <si>
    <t>ESPECIALISTA EN EDUCACION ENCARGADO</t>
  </si>
  <si>
    <t xml:space="preserve">ADMINISTRADOR </t>
  </si>
  <si>
    <t>JOSE ANTONIO PERCA HERNANDEZ</t>
  </si>
  <si>
    <t>ESPECIALISTA ADMINISTRATIVO EN PERSONAL</t>
  </si>
  <si>
    <t>ANAHI MILAGROS SALAZAR LARICO</t>
  </si>
  <si>
    <t>RESPONSABLE DE EQUIPO</t>
  </si>
  <si>
    <t>DRE CALLAO: RELACION DE FUNCIONARIOS RESPONSABLES DE AREA Y OFICINA 2018</t>
  </si>
  <si>
    <t>INGENIERO</t>
  </si>
  <si>
    <t>DIRECTORA</t>
  </si>
  <si>
    <t>PRIMARIA</t>
  </si>
  <si>
    <t>ESPECIALIDAD</t>
  </si>
  <si>
    <t>ESPECIAL</t>
  </si>
  <si>
    <t>EDUC. SUPERIOR</t>
  </si>
  <si>
    <t>CIENCIAS</t>
  </si>
  <si>
    <t>MATEMATICA</t>
  </si>
  <si>
    <t>COMUNICACIÓN</t>
  </si>
  <si>
    <t>INICIAL</t>
  </si>
  <si>
    <t>SOCIALES</t>
  </si>
  <si>
    <t>INGLES</t>
  </si>
  <si>
    <t>CTA</t>
  </si>
  <si>
    <t>EDUC. FISICA</t>
  </si>
  <si>
    <t>DRE CALLAO: RELACION DE ESPECIALISTAS  EN EDUCACIÓN- 2018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</si>
</sst>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[$S/.-280A]\ * #,##0.00_ ;_ [$S/.-280A]\ * \-#,##0.00_ ;_ [$S/.-280A]\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rgb="FFFF0000"/>
      <name val="Arial Narrow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69" fontId="7" fillId="3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9" fontId="7" fillId="3" borderId="3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 wrapText="1"/>
    </xf>
    <xf numFmtId="169" fontId="1" fillId="0" borderId="3" xfId="0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horizontal="right"/>
    </xf>
    <xf numFmtId="169" fontId="0" fillId="0" borderId="0" xfId="0" applyNumberFormat="1"/>
    <xf numFmtId="0" fontId="0" fillId="0" borderId="1" xfId="0" applyBorder="1"/>
    <xf numFmtId="169" fontId="0" fillId="0" borderId="1" xfId="0" applyNumberFormat="1" applyBorder="1"/>
    <xf numFmtId="43" fontId="2" fillId="0" borderId="1" xfId="1" applyNumberFormat="1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9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="85" zoomScaleNormal="85" workbookViewId="0">
      <selection activeCell="H12" sqref="H12"/>
    </sheetView>
  </sheetViews>
  <sheetFormatPr baseColWidth="10" defaultRowHeight="26.25" customHeight="1" x14ac:dyDescent="0.25"/>
  <cols>
    <col min="1" max="1" width="30.7109375" customWidth="1"/>
    <col min="2" max="2" width="17" hidden="1" customWidth="1"/>
    <col min="3" max="3" width="20.7109375" customWidth="1"/>
    <col min="4" max="4" width="33.7109375" customWidth="1"/>
    <col min="5" max="5" width="33.42578125" customWidth="1"/>
    <col min="6" max="6" width="17.140625" hidden="1" customWidth="1"/>
  </cols>
  <sheetData>
    <row r="1" spans="1:6" s="23" customFormat="1" ht="26.25" customHeight="1" x14ac:dyDescent="0.25">
      <c r="A1" s="22" t="s">
        <v>313</v>
      </c>
      <c r="B1" s="22"/>
      <c r="C1" s="22"/>
      <c r="D1" s="22"/>
      <c r="E1" s="22"/>
      <c r="F1" s="22"/>
    </row>
    <row r="2" spans="1:6" ht="14.25" customHeight="1" x14ac:dyDescent="0.25">
      <c r="A2" s="8"/>
      <c r="B2" s="8"/>
      <c r="C2" s="8"/>
      <c r="D2" s="8"/>
      <c r="E2" s="51"/>
      <c r="F2" s="51"/>
    </row>
    <row r="3" spans="1:6" ht="26.25" customHeight="1" x14ac:dyDescent="0.25">
      <c r="A3" s="9" t="s">
        <v>137</v>
      </c>
      <c r="B3" s="9"/>
      <c r="C3" s="9"/>
      <c r="D3" s="9"/>
      <c r="E3" s="9"/>
      <c r="F3" s="21"/>
    </row>
    <row r="4" spans="1:6" ht="26.25" customHeight="1" x14ac:dyDescent="0.25">
      <c r="A4" s="13" t="s">
        <v>1</v>
      </c>
      <c r="B4" s="13" t="s">
        <v>234</v>
      </c>
      <c r="C4" s="13" t="s">
        <v>132</v>
      </c>
      <c r="D4" s="13" t="s">
        <v>225</v>
      </c>
      <c r="E4" s="13" t="s">
        <v>13</v>
      </c>
      <c r="F4" s="24" t="s">
        <v>174</v>
      </c>
    </row>
    <row r="5" spans="1:6" ht="26.25" customHeight="1" x14ac:dyDescent="0.25">
      <c r="A5" s="1" t="s">
        <v>248</v>
      </c>
      <c r="B5" s="2" t="s">
        <v>27</v>
      </c>
      <c r="C5" s="2" t="s">
        <v>28</v>
      </c>
      <c r="D5" s="2" t="s">
        <v>144</v>
      </c>
      <c r="E5" s="2" t="s">
        <v>304</v>
      </c>
      <c r="F5" s="17"/>
    </row>
    <row r="6" spans="1:6" ht="26.25" customHeight="1" x14ac:dyDescent="0.25">
      <c r="A6" s="19" t="s">
        <v>138</v>
      </c>
      <c r="B6" s="20"/>
      <c r="C6" s="20"/>
      <c r="D6" s="20"/>
      <c r="E6" s="21"/>
      <c r="F6" s="21"/>
    </row>
    <row r="7" spans="1:6" ht="26.25" customHeight="1" x14ac:dyDescent="0.25">
      <c r="A7" s="13" t="s">
        <v>1</v>
      </c>
      <c r="B7" s="13" t="s">
        <v>131</v>
      </c>
      <c r="C7" s="13" t="s">
        <v>132</v>
      </c>
      <c r="D7" s="13" t="s">
        <v>225</v>
      </c>
      <c r="E7" s="13" t="s">
        <v>13</v>
      </c>
      <c r="F7" s="24" t="s">
        <v>174</v>
      </c>
    </row>
    <row r="8" spans="1:6" ht="26.25" customHeight="1" x14ac:dyDescent="0.25">
      <c r="A8" s="1" t="s">
        <v>8</v>
      </c>
      <c r="B8" s="4" t="s">
        <v>101</v>
      </c>
      <c r="C8" s="2" t="s">
        <v>21</v>
      </c>
      <c r="D8" s="4" t="s">
        <v>14</v>
      </c>
      <c r="E8" s="4" t="s">
        <v>195</v>
      </c>
      <c r="F8" s="25">
        <v>3500</v>
      </c>
    </row>
    <row r="9" spans="1:6" ht="26.25" customHeight="1" x14ac:dyDescent="0.25">
      <c r="A9" s="19" t="s">
        <v>140</v>
      </c>
      <c r="B9" s="20"/>
      <c r="C9" s="20"/>
      <c r="D9" s="20"/>
      <c r="E9" s="21"/>
      <c r="F9" s="21"/>
    </row>
    <row r="10" spans="1:6" ht="26.25" customHeight="1" x14ac:dyDescent="0.25">
      <c r="A10" s="13" t="s">
        <v>1</v>
      </c>
      <c r="B10" s="13" t="s">
        <v>131</v>
      </c>
      <c r="C10" s="13" t="s">
        <v>132</v>
      </c>
      <c r="D10" s="13" t="s">
        <v>225</v>
      </c>
      <c r="E10" s="13" t="s">
        <v>13</v>
      </c>
      <c r="F10" s="24" t="s">
        <v>174</v>
      </c>
    </row>
    <row r="11" spans="1:6" ht="26.25" customHeight="1" x14ac:dyDescent="0.25">
      <c r="A11" s="1" t="s">
        <v>181</v>
      </c>
      <c r="B11" s="2" t="s">
        <v>140</v>
      </c>
      <c r="C11" s="2" t="s">
        <v>21</v>
      </c>
      <c r="D11" s="2" t="s">
        <v>14</v>
      </c>
      <c r="E11" s="2" t="s">
        <v>305</v>
      </c>
      <c r="F11" s="17">
        <v>3500</v>
      </c>
    </row>
    <row r="12" spans="1:6" ht="26.25" customHeight="1" x14ac:dyDescent="0.25">
      <c r="A12" s="19" t="s">
        <v>172</v>
      </c>
      <c r="B12" s="20"/>
      <c r="C12" s="20"/>
      <c r="D12" s="20"/>
      <c r="E12" s="21"/>
      <c r="F12" s="21"/>
    </row>
    <row r="13" spans="1:6" ht="26.25" customHeight="1" x14ac:dyDescent="0.25">
      <c r="A13" s="1" t="s">
        <v>6</v>
      </c>
      <c r="B13" s="2" t="s">
        <v>140</v>
      </c>
      <c r="C13" s="2" t="s">
        <v>21</v>
      </c>
      <c r="D13" s="2" t="s">
        <v>14</v>
      </c>
      <c r="E13" s="2" t="s">
        <v>306</v>
      </c>
      <c r="F13" s="17">
        <v>2300</v>
      </c>
    </row>
    <row r="14" spans="1:6" ht="26.25" customHeight="1" x14ac:dyDescent="0.25">
      <c r="A14" s="19" t="s">
        <v>139</v>
      </c>
      <c r="B14" s="20"/>
      <c r="C14" s="20"/>
      <c r="D14" s="20"/>
      <c r="E14" s="21"/>
      <c r="F14" s="21"/>
    </row>
    <row r="15" spans="1:6" ht="26.25" customHeight="1" x14ac:dyDescent="0.25">
      <c r="A15" s="13" t="s">
        <v>1</v>
      </c>
      <c r="B15" s="13" t="s">
        <v>131</v>
      </c>
      <c r="C15" s="13" t="s">
        <v>132</v>
      </c>
      <c r="D15" s="13" t="s">
        <v>225</v>
      </c>
      <c r="E15" s="13" t="s">
        <v>13</v>
      </c>
      <c r="F15" s="24" t="s">
        <v>174</v>
      </c>
    </row>
    <row r="16" spans="1:6" ht="26.25" customHeight="1" x14ac:dyDescent="0.25">
      <c r="A16" s="1" t="s">
        <v>25</v>
      </c>
      <c r="B16" s="4" t="s">
        <v>102</v>
      </c>
      <c r="C16" s="2" t="s">
        <v>19</v>
      </c>
      <c r="D16" s="2" t="s">
        <v>18</v>
      </c>
      <c r="E16" s="2" t="s">
        <v>231</v>
      </c>
      <c r="F16" s="17">
        <f>1100+841.82</f>
        <v>1941.8200000000002</v>
      </c>
    </row>
    <row r="17" spans="1:6" ht="26.25" customHeight="1" x14ac:dyDescent="0.25">
      <c r="A17" s="19" t="s">
        <v>142</v>
      </c>
      <c r="B17" s="20"/>
      <c r="C17" s="20"/>
      <c r="D17" s="20"/>
      <c r="E17" s="21"/>
      <c r="F17" s="21"/>
    </row>
    <row r="18" spans="1:6" ht="26.25" customHeight="1" x14ac:dyDescent="0.25">
      <c r="A18" s="13" t="s">
        <v>1</v>
      </c>
      <c r="B18" s="13" t="s">
        <v>131</v>
      </c>
      <c r="C18" s="13" t="s">
        <v>132</v>
      </c>
      <c r="D18" s="13" t="s">
        <v>225</v>
      </c>
      <c r="E18" s="13" t="s">
        <v>13</v>
      </c>
      <c r="F18" s="24" t="s">
        <v>174</v>
      </c>
    </row>
    <row r="19" spans="1:6" ht="26.25" customHeight="1" x14ac:dyDescent="0.25">
      <c r="A19" s="1" t="s">
        <v>189</v>
      </c>
      <c r="B19" s="2" t="s">
        <v>142</v>
      </c>
      <c r="C19" s="2" t="s">
        <v>19</v>
      </c>
      <c r="D19" s="2" t="s">
        <v>18</v>
      </c>
      <c r="E19" s="2" t="s">
        <v>195</v>
      </c>
      <c r="F19" s="17">
        <f>815+694.02</f>
        <v>1509.02</v>
      </c>
    </row>
    <row r="20" spans="1:6" ht="26.25" customHeight="1" x14ac:dyDescent="0.25">
      <c r="A20" s="19" t="s">
        <v>136</v>
      </c>
      <c r="B20" s="20"/>
      <c r="C20" s="20"/>
      <c r="D20" s="20"/>
      <c r="E20" s="21"/>
      <c r="F20" s="21"/>
    </row>
    <row r="21" spans="1:6" ht="26.25" customHeight="1" x14ac:dyDescent="0.25">
      <c r="A21" s="13" t="s">
        <v>1</v>
      </c>
      <c r="B21" s="13" t="s">
        <v>131</v>
      </c>
      <c r="C21" s="13" t="s">
        <v>132</v>
      </c>
      <c r="D21" s="13" t="s">
        <v>225</v>
      </c>
      <c r="E21" s="13" t="s">
        <v>13</v>
      </c>
      <c r="F21" s="24" t="s">
        <v>174</v>
      </c>
    </row>
    <row r="22" spans="1:6" ht="26.25" customHeight="1" x14ac:dyDescent="0.25">
      <c r="A22" s="1" t="s">
        <v>105</v>
      </c>
      <c r="B22" s="2" t="s">
        <v>10</v>
      </c>
      <c r="C22" s="2" t="s">
        <v>149</v>
      </c>
      <c r="D22" s="2" t="s">
        <v>18</v>
      </c>
      <c r="E22" s="2" t="s">
        <v>228</v>
      </c>
      <c r="F22" s="17">
        <v>6466.84</v>
      </c>
    </row>
    <row r="23" spans="1:6" ht="26.25" customHeight="1" x14ac:dyDescent="0.25">
      <c r="A23" s="12" t="s">
        <v>151</v>
      </c>
      <c r="B23" s="10"/>
      <c r="C23" s="10"/>
      <c r="D23" s="10"/>
      <c r="E23" s="11"/>
      <c r="F23" s="16"/>
    </row>
    <row r="24" spans="1:6" ht="26.25" customHeight="1" x14ac:dyDescent="0.25">
      <c r="A24" s="6" t="s">
        <v>107</v>
      </c>
      <c r="B24" s="2" t="s">
        <v>10</v>
      </c>
      <c r="C24" s="2" t="s">
        <v>149</v>
      </c>
      <c r="D24" s="2" t="s">
        <v>17</v>
      </c>
      <c r="E24" s="2" t="s">
        <v>307</v>
      </c>
      <c r="F24" s="17">
        <v>4966.84</v>
      </c>
    </row>
    <row r="25" spans="1:6" ht="26.25" customHeight="1" x14ac:dyDescent="0.25">
      <c r="A25" s="19" t="s">
        <v>152</v>
      </c>
      <c r="B25" s="20"/>
      <c r="C25" s="20"/>
      <c r="D25" s="20"/>
      <c r="E25" s="21"/>
      <c r="F25" s="21"/>
    </row>
    <row r="26" spans="1:6" ht="26.25" customHeight="1" x14ac:dyDescent="0.25">
      <c r="A26" s="1" t="s">
        <v>57</v>
      </c>
      <c r="B26" s="2" t="s">
        <v>58</v>
      </c>
      <c r="C26" s="2" t="s">
        <v>21</v>
      </c>
      <c r="D26" s="2" t="s">
        <v>14</v>
      </c>
      <c r="E26" s="2" t="s">
        <v>291</v>
      </c>
      <c r="F26" s="17">
        <v>3500</v>
      </c>
    </row>
    <row r="27" spans="1:6" ht="26.25" customHeight="1" x14ac:dyDescent="0.25">
      <c r="A27" s="19" t="s">
        <v>135</v>
      </c>
      <c r="B27" s="20"/>
      <c r="C27" s="20"/>
      <c r="D27" s="20"/>
      <c r="E27" s="21"/>
      <c r="F27" s="21"/>
    </row>
    <row r="28" spans="1:6" ht="26.25" customHeight="1" x14ac:dyDescent="0.25">
      <c r="A28" s="13" t="s">
        <v>1</v>
      </c>
      <c r="B28" s="13" t="s">
        <v>131</v>
      </c>
      <c r="C28" s="13" t="s">
        <v>132</v>
      </c>
      <c r="D28" s="13" t="s">
        <v>225</v>
      </c>
      <c r="E28" s="13" t="s">
        <v>13</v>
      </c>
      <c r="F28" s="24" t="s">
        <v>174</v>
      </c>
    </row>
    <row r="29" spans="1:6" ht="26.25" customHeight="1" x14ac:dyDescent="0.25">
      <c r="A29" s="1" t="s">
        <v>191</v>
      </c>
      <c r="B29" s="2" t="s">
        <v>12</v>
      </c>
      <c r="C29" s="2" t="s">
        <v>148</v>
      </c>
      <c r="D29" s="2" t="s">
        <v>18</v>
      </c>
      <c r="E29" s="2" t="s">
        <v>207</v>
      </c>
      <c r="F29" s="17"/>
    </row>
    <row r="30" spans="1:6" ht="26.25" customHeight="1" x14ac:dyDescent="0.25">
      <c r="A30" s="19" t="s">
        <v>166</v>
      </c>
      <c r="B30" s="20"/>
      <c r="C30" s="20"/>
      <c r="D30" s="20"/>
      <c r="E30" s="21"/>
      <c r="F30" s="21"/>
    </row>
    <row r="31" spans="1:6" ht="26.25" customHeight="1" x14ac:dyDescent="0.25">
      <c r="A31" s="1" t="s">
        <v>85</v>
      </c>
      <c r="B31" s="2" t="s">
        <v>12</v>
      </c>
      <c r="C31" s="2" t="s">
        <v>19</v>
      </c>
      <c r="D31" s="2" t="s">
        <v>18</v>
      </c>
      <c r="E31" s="2" t="s">
        <v>209</v>
      </c>
      <c r="F31" s="17">
        <f>1100+871.91</f>
        <v>1971.9099999999999</v>
      </c>
    </row>
    <row r="32" spans="1:6" ht="26.25" customHeight="1" x14ac:dyDescent="0.25">
      <c r="A32" s="19" t="s">
        <v>167</v>
      </c>
      <c r="B32" s="20"/>
      <c r="C32" s="20"/>
      <c r="D32" s="20"/>
      <c r="E32" s="21"/>
      <c r="F32" s="21"/>
    </row>
    <row r="33" spans="1:6" ht="26.25" customHeight="1" x14ac:dyDescent="0.25">
      <c r="A33" s="1" t="s">
        <v>86</v>
      </c>
      <c r="B33" s="2" t="s">
        <v>12</v>
      </c>
      <c r="C33" s="2" t="s">
        <v>19</v>
      </c>
      <c r="D33" s="2" t="s">
        <v>18</v>
      </c>
      <c r="E33" s="2" t="s">
        <v>210</v>
      </c>
      <c r="F33" s="17">
        <f>1100+918.55</f>
        <v>2018.55</v>
      </c>
    </row>
    <row r="34" spans="1:6" ht="26.25" customHeight="1" x14ac:dyDescent="0.25">
      <c r="A34" s="19" t="s">
        <v>88</v>
      </c>
      <c r="B34" s="20"/>
      <c r="C34" s="20"/>
      <c r="D34" s="20"/>
      <c r="E34" s="21"/>
      <c r="F34" s="21"/>
    </row>
    <row r="35" spans="1:6" ht="26.25" customHeight="1" x14ac:dyDescent="0.25">
      <c r="A35" s="1" t="s">
        <v>193</v>
      </c>
      <c r="B35" s="2" t="s">
        <v>12</v>
      </c>
      <c r="C35" s="2" t="s">
        <v>21</v>
      </c>
      <c r="D35" s="2" t="s">
        <v>14</v>
      </c>
      <c r="E35" s="2" t="s">
        <v>314</v>
      </c>
      <c r="F35" s="17">
        <v>1500</v>
      </c>
    </row>
    <row r="36" spans="1:6" ht="26.25" customHeight="1" x14ac:dyDescent="0.25">
      <c r="A36" s="19" t="s">
        <v>192</v>
      </c>
      <c r="B36" s="20"/>
      <c r="C36" s="20"/>
      <c r="D36" s="20"/>
      <c r="E36" s="21"/>
      <c r="F36" s="21"/>
    </row>
    <row r="37" spans="1:6" ht="26.25" customHeight="1" x14ac:dyDescent="0.25">
      <c r="A37" s="1" t="s">
        <v>89</v>
      </c>
      <c r="B37" s="2" t="s">
        <v>12</v>
      </c>
      <c r="C37" s="2" t="s">
        <v>21</v>
      </c>
      <c r="D37" s="2" t="s">
        <v>18</v>
      </c>
      <c r="E37" s="2" t="s">
        <v>212</v>
      </c>
      <c r="F37" s="17">
        <f>1100+769.28</f>
        <v>1869.28</v>
      </c>
    </row>
    <row r="38" spans="1:6" ht="26.25" customHeight="1" x14ac:dyDescent="0.25">
      <c r="A38" s="19" t="s">
        <v>165</v>
      </c>
      <c r="B38" s="20"/>
      <c r="C38" s="20"/>
      <c r="D38" s="20"/>
      <c r="E38" s="21"/>
      <c r="F38" s="21"/>
    </row>
    <row r="39" spans="1:6" ht="26.25" customHeight="1" x14ac:dyDescent="0.25">
      <c r="A39" s="1" t="s">
        <v>11</v>
      </c>
      <c r="B39" s="2" t="s">
        <v>12</v>
      </c>
      <c r="C39" s="2" t="s">
        <v>21</v>
      </c>
      <c r="D39" s="2" t="s">
        <v>36</v>
      </c>
      <c r="E39" s="2" t="s">
        <v>213</v>
      </c>
      <c r="F39" s="17">
        <v>4000</v>
      </c>
    </row>
    <row r="40" spans="1:6" ht="26.25" customHeight="1" x14ac:dyDescent="0.25">
      <c r="A40" s="19" t="s">
        <v>168</v>
      </c>
      <c r="B40" s="20"/>
      <c r="C40" s="20"/>
      <c r="D40" s="20"/>
      <c r="E40" s="21"/>
      <c r="F40" s="21"/>
    </row>
    <row r="41" spans="1:6" ht="26.25" customHeight="1" x14ac:dyDescent="0.25">
      <c r="A41" s="1" t="s">
        <v>70</v>
      </c>
      <c r="B41" s="2" t="s">
        <v>12</v>
      </c>
      <c r="C41" s="2" t="s">
        <v>19</v>
      </c>
      <c r="D41" s="2" t="s">
        <v>18</v>
      </c>
      <c r="E41" s="2" t="s">
        <v>195</v>
      </c>
      <c r="F41" s="17">
        <f>1100+812.36</f>
        <v>1912.3600000000001</v>
      </c>
    </row>
    <row r="42" spans="1:6" ht="26.25" customHeight="1" x14ac:dyDescent="0.25">
      <c r="A42" s="19" t="s">
        <v>169</v>
      </c>
      <c r="B42" s="20"/>
      <c r="C42" s="20"/>
      <c r="D42" s="20"/>
      <c r="E42" s="21"/>
      <c r="F42" s="21"/>
    </row>
    <row r="43" spans="1:6" ht="26.25" customHeight="1" x14ac:dyDescent="0.25">
      <c r="A43" s="1" t="s">
        <v>91</v>
      </c>
      <c r="B43" s="2" t="s">
        <v>12</v>
      </c>
      <c r="C43" s="2" t="s">
        <v>170</v>
      </c>
      <c r="D43" s="2" t="s">
        <v>171</v>
      </c>
      <c r="E43" s="2" t="s">
        <v>215</v>
      </c>
      <c r="F43" s="17" t="s">
        <v>233</v>
      </c>
    </row>
    <row r="44" spans="1:6" ht="26.25" customHeight="1" x14ac:dyDescent="0.25">
      <c r="A44" s="9" t="s">
        <v>141</v>
      </c>
      <c r="B44" s="10"/>
      <c r="C44" s="10"/>
      <c r="D44" s="10"/>
      <c r="E44" s="11"/>
      <c r="F44" s="16"/>
    </row>
    <row r="45" spans="1:6" ht="26.25" customHeight="1" x14ac:dyDescent="0.25">
      <c r="A45" s="13" t="s">
        <v>1</v>
      </c>
      <c r="B45" s="13" t="s">
        <v>131</v>
      </c>
      <c r="C45" s="13" t="s">
        <v>132</v>
      </c>
      <c r="D45" s="13" t="s">
        <v>225</v>
      </c>
      <c r="E45" s="13" t="s">
        <v>13</v>
      </c>
      <c r="F45" s="24" t="s">
        <v>174</v>
      </c>
    </row>
    <row r="46" spans="1:6" ht="26.25" customHeight="1" x14ac:dyDescent="0.25">
      <c r="A46" s="1" t="s">
        <v>5</v>
      </c>
      <c r="B46" s="2" t="s">
        <v>37</v>
      </c>
      <c r="C46" s="2" t="s">
        <v>21</v>
      </c>
      <c r="D46" s="2" t="s">
        <v>29</v>
      </c>
      <c r="E46" s="2" t="s">
        <v>308</v>
      </c>
      <c r="F46" s="17">
        <v>5800</v>
      </c>
    </row>
    <row r="47" spans="1:6" ht="26.25" customHeight="1" x14ac:dyDescent="0.25">
      <c r="A47" s="19" t="s">
        <v>96</v>
      </c>
      <c r="B47" s="20"/>
      <c r="C47" s="20"/>
      <c r="D47" s="20"/>
      <c r="E47" s="21"/>
      <c r="F47" s="21"/>
    </row>
    <row r="48" spans="1:6" ht="26.25" customHeight="1" x14ac:dyDescent="0.25">
      <c r="A48" s="13" t="s">
        <v>1</v>
      </c>
      <c r="B48" s="13" t="s">
        <v>131</v>
      </c>
      <c r="C48" s="13" t="s">
        <v>132</v>
      </c>
      <c r="D48" s="13" t="s">
        <v>225</v>
      </c>
      <c r="E48" s="13" t="s">
        <v>13</v>
      </c>
      <c r="F48" s="24" t="s">
        <v>174</v>
      </c>
    </row>
    <row r="49" spans="1:6" ht="26.25" customHeight="1" x14ac:dyDescent="0.25">
      <c r="A49" s="1" t="s">
        <v>182</v>
      </c>
      <c r="B49" s="2" t="s">
        <v>96</v>
      </c>
      <c r="C49" s="2" t="s">
        <v>21</v>
      </c>
      <c r="D49" s="2" t="s">
        <v>14</v>
      </c>
      <c r="E49" s="2" t="s">
        <v>290</v>
      </c>
      <c r="F49" s="17">
        <v>3500</v>
      </c>
    </row>
    <row r="50" spans="1:6" ht="26.25" customHeight="1" x14ac:dyDescent="0.25">
      <c r="A50" s="19" t="s">
        <v>164</v>
      </c>
      <c r="B50" s="20"/>
      <c r="C50" s="20"/>
      <c r="D50" s="20"/>
      <c r="E50" s="21"/>
      <c r="F50" s="21"/>
    </row>
    <row r="51" spans="1:6" ht="26.25" customHeight="1" x14ac:dyDescent="0.25">
      <c r="A51" s="1" t="s">
        <v>93</v>
      </c>
      <c r="B51" s="2" t="s">
        <v>94</v>
      </c>
      <c r="C51" s="2" t="s">
        <v>21</v>
      </c>
      <c r="D51" s="2" t="s">
        <v>14</v>
      </c>
      <c r="E51" s="2" t="s">
        <v>306</v>
      </c>
      <c r="F51" s="17">
        <v>2500</v>
      </c>
    </row>
    <row r="52" spans="1:6" ht="26.25" customHeight="1" x14ac:dyDescent="0.25">
      <c r="A52" s="19" t="s">
        <v>163</v>
      </c>
      <c r="B52" s="20"/>
      <c r="C52" s="20"/>
      <c r="D52" s="20"/>
      <c r="E52" s="21"/>
      <c r="F52" s="21"/>
    </row>
    <row r="53" spans="1:6" ht="26.25" customHeight="1" x14ac:dyDescent="0.25">
      <c r="A53" s="1" t="s">
        <v>128</v>
      </c>
      <c r="B53" s="2" t="s">
        <v>129</v>
      </c>
      <c r="C53" s="2" t="s">
        <v>145</v>
      </c>
      <c r="D53" s="2" t="s">
        <v>147</v>
      </c>
      <c r="E53" s="2" t="s">
        <v>306</v>
      </c>
      <c r="F53" s="17">
        <f>750+733.52</f>
        <v>1483.52</v>
      </c>
    </row>
    <row r="54" spans="1:6" ht="26.25" customHeight="1" x14ac:dyDescent="0.25">
      <c r="A54" s="19" t="s">
        <v>31</v>
      </c>
      <c r="B54" s="20"/>
      <c r="C54" s="20"/>
      <c r="D54" s="20"/>
      <c r="E54" s="21"/>
      <c r="F54" s="21"/>
    </row>
    <row r="55" spans="1:6" ht="26.25" customHeight="1" x14ac:dyDescent="0.25">
      <c r="A55" s="13" t="s">
        <v>1</v>
      </c>
      <c r="B55" s="13" t="s">
        <v>131</v>
      </c>
      <c r="C55" s="13" t="s">
        <v>132</v>
      </c>
      <c r="D55" s="13" t="s">
        <v>225</v>
      </c>
      <c r="E55" s="13" t="s">
        <v>13</v>
      </c>
      <c r="F55" s="24" t="s">
        <v>174</v>
      </c>
    </row>
    <row r="56" spans="1:6" ht="26.25" customHeight="1" x14ac:dyDescent="0.25">
      <c r="A56" s="1" t="s">
        <v>309</v>
      </c>
      <c r="B56" s="2" t="s">
        <v>31</v>
      </c>
      <c r="C56" s="2" t="s">
        <v>21</v>
      </c>
      <c r="D56" s="2" t="s">
        <v>14</v>
      </c>
      <c r="E56" s="2" t="s">
        <v>310</v>
      </c>
      <c r="F56" s="17">
        <v>4500</v>
      </c>
    </row>
    <row r="57" spans="1:6" ht="26.25" customHeight="1" x14ac:dyDescent="0.25">
      <c r="A57" s="19" t="s">
        <v>161</v>
      </c>
      <c r="B57" s="20"/>
      <c r="C57" s="20"/>
      <c r="D57" s="20"/>
      <c r="E57" s="21"/>
      <c r="F57" s="21"/>
    </row>
    <row r="58" spans="1:6" ht="26.25" customHeight="1" x14ac:dyDescent="0.25">
      <c r="A58" s="1" t="s">
        <v>311</v>
      </c>
      <c r="B58" s="2" t="s">
        <v>31</v>
      </c>
      <c r="C58" s="2" t="s">
        <v>19</v>
      </c>
      <c r="D58" s="2" t="s">
        <v>18</v>
      </c>
      <c r="E58" s="2" t="s">
        <v>312</v>
      </c>
      <c r="F58" s="26">
        <f>815+712.38</f>
        <v>1527.38</v>
      </c>
    </row>
    <row r="59" spans="1:6" ht="26.25" customHeight="1" x14ac:dyDescent="0.25">
      <c r="A59" s="19" t="s">
        <v>162</v>
      </c>
      <c r="B59" s="20"/>
      <c r="C59" s="20"/>
      <c r="D59" s="20"/>
      <c r="E59" s="21"/>
      <c r="F59" s="21"/>
    </row>
    <row r="60" spans="1:6" ht="26.25" customHeight="1" x14ac:dyDescent="0.25">
      <c r="A60" s="1" t="s">
        <v>309</v>
      </c>
      <c r="B60" s="2" t="s">
        <v>31</v>
      </c>
      <c r="C60" s="2" t="s">
        <v>21</v>
      </c>
      <c r="D60" s="2" t="s">
        <v>14</v>
      </c>
      <c r="E60" s="2" t="s">
        <v>199</v>
      </c>
      <c r="F60" s="17">
        <v>3500</v>
      </c>
    </row>
    <row r="61" spans="1:6" ht="26.25" customHeight="1" x14ac:dyDescent="0.25">
      <c r="A61" s="19" t="s">
        <v>159</v>
      </c>
      <c r="B61" s="20"/>
      <c r="C61" s="20"/>
      <c r="D61" s="20"/>
      <c r="E61" s="21"/>
      <c r="F61" s="21"/>
    </row>
    <row r="62" spans="1:6" ht="26.25" customHeight="1" x14ac:dyDescent="0.25">
      <c r="A62" s="1" t="s">
        <v>50</v>
      </c>
      <c r="B62" s="2" t="s">
        <v>51</v>
      </c>
      <c r="C62" s="2" t="s">
        <v>52</v>
      </c>
      <c r="D62" s="2" t="s">
        <v>18</v>
      </c>
      <c r="E62" s="2" t="s">
        <v>306</v>
      </c>
      <c r="F62" s="17">
        <f>815+794.05</f>
        <v>1609.05</v>
      </c>
    </row>
    <row r="63" spans="1:6" ht="26.25" customHeight="1" x14ac:dyDescent="0.25">
      <c r="A63" s="19" t="s">
        <v>157</v>
      </c>
      <c r="B63" s="20"/>
      <c r="C63" s="20"/>
      <c r="D63" s="20"/>
      <c r="E63" s="21"/>
      <c r="F63" s="21"/>
    </row>
    <row r="64" spans="1:6" ht="26.25" customHeight="1" x14ac:dyDescent="0.25">
      <c r="A64" s="1" t="s">
        <v>60</v>
      </c>
      <c r="B64" s="2" t="s">
        <v>61</v>
      </c>
      <c r="C64" s="2" t="s">
        <v>146</v>
      </c>
      <c r="D64" s="2" t="s">
        <v>147</v>
      </c>
      <c r="E64" s="2" t="s">
        <v>305</v>
      </c>
      <c r="F64" s="17">
        <f>750+736.9</f>
        <v>1486.9</v>
      </c>
    </row>
    <row r="65" spans="1:6" ht="26.25" customHeight="1" x14ac:dyDescent="0.25">
      <c r="A65" s="19" t="s">
        <v>158</v>
      </c>
      <c r="B65" s="20"/>
      <c r="C65" s="20"/>
      <c r="D65" s="20"/>
      <c r="E65" s="21"/>
      <c r="F65" s="21"/>
    </row>
    <row r="66" spans="1:6" ht="26.25" customHeight="1" x14ac:dyDescent="0.25">
      <c r="A66" s="1" t="s">
        <v>200</v>
      </c>
      <c r="B66" s="2" t="s">
        <v>64</v>
      </c>
      <c r="C66" s="2" t="s">
        <v>21</v>
      </c>
      <c r="D66" s="2" t="s">
        <v>14</v>
      </c>
      <c r="E66" s="2" t="s">
        <v>306</v>
      </c>
      <c r="F66" s="17">
        <v>3000</v>
      </c>
    </row>
    <row r="67" spans="1:6" ht="26.25" customHeight="1" x14ac:dyDescent="0.25">
      <c r="A67" s="19" t="s">
        <v>42</v>
      </c>
      <c r="B67" s="20"/>
      <c r="C67" s="20"/>
      <c r="D67" s="20"/>
      <c r="E67" s="21"/>
      <c r="F67" s="21"/>
    </row>
    <row r="68" spans="1:6" ht="26.25" customHeight="1" x14ac:dyDescent="0.25">
      <c r="A68" s="13" t="s">
        <v>1</v>
      </c>
      <c r="B68" s="13" t="s">
        <v>131</v>
      </c>
      <c r="C68" s="13" t="s">
        <v>132</v>
      </c>
      <c r="D68" s="13" t="s">
        <v>225</v>
      </c>
      <c r="E68" s="13" t="s">
        <v>13</v>
      </c>
      <c r="F68" s="24" t="s">
        <v>174</v>
      </c>
    </row>
    <row r="69" spans="1:6" ht="26.25" customHeight="1" x14ac:dyDescent="0.25">
      <c r="A69" s="1" t="s">
        <v>41</v>
      </c>
      <c r="B69" s="2" t="s">
        <v>42</v>
      </c>
      <c r="C69" s="2" t="s">
        <v>21</v>
      </c>
      <c r="D69" s="2" t="s">
        <v>14</v>
      </c>
      <c r="E69" s="2" t="s">
        <v>296</v>
      </c>
      <c r="F69" s="17">
        <v>3500</v>
      </c>
    </row>
    <row r="70" spans="1:6" ht="26.25" customHeight="1" x14ac:dyDescent="0.25">
      <c r="A70" s="19" t="s">
        <v>47</v>
      </c>
      <c r="B70" s="20"/>
      <c r="C70" s="20"/>
      <c r="D70" s="20"/>
      <c r="E70" s="21"/>
      <c r="F70" s="21"/>
    </row>
    <row r="71" spans="1:6" ht="26.25" customHeight="1" x14ac:dyDescent="0.25">
      <c r="A71" s="13" t="s">
        <v>1</v>
      </c>
      <c r="B71" s="13" t="s">
        <v>131</v>
      </c>
      <c r="C71" s="13" t="s">
        <v>132</v>
      </c>
      <c r="D71" s="13" t="s">
        <v>225</v>
      </c>
      <c r="E71" s="13" t="s">
        <v>13</v>
      </c>
      <c r="F71" s="24" t="s">
        <v>174</v>
      </c>
    </row>
    <row r="72" spans="1:6" ht="26.25" customHeight="1" x14ac:dyDescent="0.25">
      <c r="A72" s="1" t="s">
        <v>46</v>
      </c>
      <c r="B72" s="2" t="s">
        <v>47</v>
      </c>
      <c r="C72" s="2" t="s">
        <v>19</v>
      </c>
      <c r="D72" s="2" t="s">
        <v>18</v>
      </c>
      <c r="E72" s="2" t="s">
        <v>305</v>
      </c>
      <c r="F72" s="17">
        <f>815+795.62</f>
        <v>1610.62</v>
      </c>
    </row>
    <row r="73" spans="1:6" ht="26.25" customHeight="1" x14ac:dyDescent="0.25">
      <c r="A73" s="19" t="s">
        <v>173</v>
      </c>
      <c r="B73" s="20"/>
      <c r="C73" s="20"/>
      <c r="D73" s="20"/>
      <c r="E73" s="21"/>
      <c r="F73" s="21"/>
    </row>
    <row r="74" spans="1:6" ht="26.25" customHeight="1" x14ac:dyDescent="0.25">
      <c r="A74" s="1" t="s">
        <v>72</v>
      </c>
      <c r="B74" s="2" t="s">
        <v>73</v>
      </c>
      <c r="C74" s="2" t="s">
        <v>21</v>
      </c>
      <c r="D74" s="2" t="s">
        <v>14</v>
      </c>
      <c r="E74" s="2" t="s">
        <v>305</v>
      </c>
      <c r="F74" s="17">
        <v>1500</v>
      </c>
    </row>
    <row r="75" spans="1:6" ht="26.25" customHeight="1" x14ac:dyDescent="0.25">
      <c r="A75" s="19" t="s">
        <v>143</v>
      </c>
      <c r="B75" s="20"/>
      <c r="C75" s="20"/>
      <c r="D75" s="20"/>
      <c r="E75" s="21"/>
      <c r="F75" s="21"/>
    </row>
    <row r="76" spans="1:6" ht="26.25" customHeight="1" x14ac:dyDescent="0.25">
      <c r="A76" s="13" t="s">
        <v>1</v>
      </c>
      <c r="B76" s="13" t="s">
        <v>131</v>
      </c>
      <c r="C76" s="13" t="s">
        <v>132</v>
      </c>
      <c r="D76" s="13" t="s">
        <v>225</v>
      </c>
      <c r="E76" s="13" t="s">
        <v>13</v>
      </c>
      <c r="F76" s="24" t="s">
        <v>174</v>
      </c>
    </row>
    <row r="77" spans="1:6" ht="26.25" customHeight="1" x14ac:dyDescent="0.25">
      <c r="A77" s="1" t="s">
        <v>226</v>
      </c>
      <c r="B77" s="2" t="s">
        <v>143</v>
      </c>
      <c r="C77" s="2" t="s">
        <v>19</v>
      </c>
      <c r="D77" s="2" t="s">
        <v>18</v>
      </c>
      <c r="E77" s="2" t="s">
        <v>223</v>
      </c>
      <c r="F77" s="17">
        <f>1100+841.79</f>
        <v>1941.79</v>
      </c>
    </row>
    <row r="78" spans="1:6" ht="26.25" customHeight="1" x14ac:dyDescent="0.25">
      <c r="A78" s="19" t="s">
        <v>134</v>
      </c>
      <c r="B78" s="20"/>
      <c r="C78" s="20"/>
      <c r="D78" s="20"/>
      <c r="E78" s="21"/>
      <c r="F78" s="21"/>
    </row>
    <row r="79" spans="1:6" ht="26.25" customHeight="1" x14ac:dyDescent="0.25">
      <c r="A79" s="13" t="s">
        <v>1</v>
      </c>
      <c r="B79" s="13" t="s">
        <v>131</v>
      </c>
      <c r="C79" s="13" t="s">
        <v>132</v>
      </c>
      <c r="D79" s="13" t="s">
        <v>225</v>
      </c>
      <c r="E79" s="13" t="s">
        <v>13</v>
      </c>
      <c r="F79" s="24" t="s">
        <v>174</v>
      </c>
    </row>
    <row r="80" spans="1:6" ht="26.25" customHeight="1" x14ac:dyDescent="0.25">
      <c r="A80" s="1" t="s">
        <v>78</v>
      </c>
      <c r="B80" s="2" t="s">
        <v>79</v>
      </c>
      <c r="C80" s="2" t="s">
        <v>154</v>
      </c>
      <c r="D80" s="2" t="s">
        <v>28</v>
      </c>
      <c r="E80" s="2" t="s">
        <v>221</v>
      </c>
      <c r="F80" s="17" t="s">
        <v>232</v>
      </c>
    </row>
  </sheetData>
  <mergeCells count="1">
    <mergeCell ref="E2:F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sqref="A1:F1"/>
    </sheetView>
  </sheetViews>
  <sheetFormatPr baseColWidth="10" defaultRowHeight="26.25" customHeight="1" x14ac:dyDescent="0.25"/>
  <cols>
    <col min="1" max="1" width="5" customWidth="1"/>
    <col min="2" max="2" width="27.140625" customWidth="1"/>
    <col min="3" max="3" width="17" customWidth="1"/>
    <col min="4" max="4" width="14.7109375" customWidth="1"/>
    <col min="5" max="5" width="24.42578125" customWidth="1"/>
    <col min="6" max="6" width="27.5703125" customWidth="1"/>
  </cols>
  <sheetData>
    <row r="1" spans="1:6" ht="26.25" customHeight="1" x14ac:dyDescent="0.25">
      <c r="A1" s="52" t="s">
        <v>289</v>
      </c>
      <c r="B1" s="52"/>
      <c r="C1" s="52"/>
      <c r="D1" s="52"/>
      <c r="E1" s="52"/>
      <c r="F1" s="52"/>
    </row>
    <row r="2" spans="1:6" ht="26.25" customHeight="1" x14ac:dyDescent="0.25">
      <c r="A2" s="53"/>
      <c r="B2" s="53"/>
      <c r="C2" s="53"/>
      <c r="D2" s="53"/>
      <c r="E2" s="53"/>
      <c r="F2" s="53"/>
    </row>
    <row r="3" spans="1:6" s="34" customFormat="1" ht="26.25" customHeight="1" x14ac:dyDescent="0.25">
      <c r="A3" s="33" t="s">
        <v>0</v>
      </c>
      <c r="B3" s="33" t="s">
        <v>1</v>
      </c>
      <c r="C3" s="33" t="s">
        <v>234</v>
      </c>
      <c r="D3" s="33" t="s">
        <v>132</v>
      </c>
      <c r="E3" s="33" t="s">
        <v>225</v>
      </c>
      <c r="F3" s="33" t="s">
        <v>13</v>
      </c>
    </row>
    <row r="4" spans="1:6" ht="26.25" customHeight="1" x14ac:dyDescent="0.25">
      <c r="A4" s="4">
        <v>1</v>
      </c>
      <c r="B4" s="1" t="s">
        <v>49</v>
      </c>
      <c r="C4" s="2" t="s">
        <v>47</v>
      </c>
      <c r="D4" s="2" t="s">
        <v>21</v>
      </c>
      <c r="E4" s="2" t="s">
        <v>14</v>
      </c>
      <c r="F4" s="2" t="s">
        <v>217</v>
      </c>
    </row>
    <row r="5" spans="1:6" ht="26.25" customHeight="1" x14ac:dyDescent="0.25">
      <c r="A5" s="4">
        <v>2</v>
      </c>
      <c r="B5" s="1" t="s">
        <v>103</v>
      </c>
      <c r="C5" s="2" t="s">
        <v>27</v>
      </c>
      <c r="D5" s="2" t="s">
        <v>21</v>
      </c>
      <c r="E5" s="2" t="s">
        <v>29</v>
      </c>
      <c r="F5" s="2" t="s">
        <v>201</v>
      </c>
    </row>
    <row r="6" spans="1:6" ht="26.25" customHeight="1" x14ac:dyDescent="0.25">
      <c r="A6" s="4">
        <v>3</v>
      </c>
      <c r="B6" s="1" t="s">
        <v>40</v>
      </c>
      <c r="C6" s="2" t="s">
        <v>37</v>
      </c>
      <c r="D6" s="2" t="s">
        <v>21</v>
      </c>
      <c r="E6" s="2" t="s">
        <v>14</v>
      </c>
      <c r="F6" s="2" t="s">
        <v>124</v>
      </c>
    </row>
    <row r="7" spans="1:6" ht="26.25" customHeight="1" x14ac:dyDescent="0.25">
      <c r="A7" s="4">
        <v>4</v>
      </c>
      <c r="B7" s="1" t="s">
        <v>8</v>
      </c>
      <c r="C7" s="4" t="s">
        <v>101</v>
      </c>
      <c r="D7" s="2" t="s">
        <v>21</v>
      </c>
      <c r="E7" s="4" t="s">
        <v>14</v>
      </c>
      <c r="F7" s="4" t="s">
        <v>195</v>
      </c>
    </row>
    <row r="8" spans="1:6" ht="26.25" customHeight="1" x14ac:dyDescent="0.25">
      <c r="A8" s="4">
        <v>5</v>
      </c>
      <c r="B8" s="1" t="s">
        <v>2</v>
      </c>
      <c r="C8" s="4" t="s">
        <v>102</v>
      </c>
      <c r="D8" s="2" t="s">
        <v>21</v>
      </c>
      <c r="E8" s="2" t="s">
        <v>14</v>
      </c>
      <c r="F8" s="2" t="s">
        <v>204</v>
      </c>
    </row>
    <row r="9" spans="1:6" ht="26.25" customHeight="1" x14ac:dyDescent="0.25">
      <c r="A9" s="4">
        <v>6</v>
      </c>
      <c r="B9" s="1" t="s">
        <v>93</v>
      </c>
      <c r="C9" s="2" t="s">
        <v>94</v>
      </c>
      <c r="D9" s="2" t="s">
        <v>21</v>
      </c>
      <c r="E9" s="2" t="s">
        <v>14</v>
      </c>
      <c r="F9" s="2" t="s">
        <v>195</v>
      </c>
    </row>
    <row r="10" spans="1:6" ht="26.25" customHeight="1" x14ac:dyDescent="0.25">
      <c r="A10" s="4">
        <v>7</v>
      </c>
      <c r="B10" s="1" t="s">
        <v>182</v>
      </c>
      <c r="C10" s="2" t="s">
        <v>96</v>
      </c>
      <c r="D10" s="2" t="s">
        <v>21</v>
      </c>
      <c r="E10" s="2" t="s">
        <v>14</v>
      </c>
      <c r="F10" s="2" t="s">
        <v>290</v>
      </c>
    </row>
    <row r="11" spans="1:6" ht="26.25" customHeight="1" x14ac:dyDescent="0.25">
      <c r="A11" s="4">
        <v>8</v>
      </c>
      <c r="B11" s="1" t="s">
        <v>72</v>
      </c>
      <c r="C11" s="2" t="s">
        <v>73</v>
      </c>
      <c r="D11" s="2" t="s">
        <v>21</v>
      </c>
      <c r="E11" s="2" t="s">
        <v>14</v>
      </c>
      <c r="F11" s="2" t="s">
        <v>195</v>
      </c>
    </row>
    <row r="12" spans="1:6" ht="26.25" customHeight="1" x14ac:dyDescent="0.25">
      <c r="A12" s="4">
        <v>9</v>
      </c>
      <c r="B12" s="1" t="s">
        <v>57</v>
      </c>
      <c r="C12" s="2" t="s">
        <v>58</v>
      </c>
      <c r="D12" s="2" t="s">
        <v>21</v>
      </c>
      <c r="E12" s="2" t="s">
        <v>14</v>
      </c>
      <c r="F12" s="2" t="s">
        <v>291</v>
      </c>
    </row>
    <row r="13" spans="1:6" ht="26.25" customHeight="1" x14ac:dyDescent="0.25">
      <c r="A13" s="4">
        <v>10</v>
      </c>
      <c r="B13" s="1" t="s">
        <v>156</v>
      </c>
      <c r="C13" s="2" t="s">
        <v>42</v>
      </c>
      <c r="D13" s="2" t="s">
        <v>21</v>
      </c>
      <c r="E13" s="2" t="s">
        <v>14</v>
      </c>
      <c r="F13" s="2" t="s">
        <v>224</v>
      </c>
    </row>
    <row r="14" spans="1:6" ht="26.25" customHeight="1" x14ac:dyDescent="0.25">
      <c r="A14" s="4">
        <v>11</v>
      </c>
      <c r="B14" s="1" t="s">
        <v>74</v>
      </c>
      <c r="C14" s="2" t="s">
        <v>73</v>
      </c>
      <c r="D14" s="2" t="s">
        <v>21</v>
      </c>
      <c r="E14" s="2" t="s">
        <v>14</v>
      </c>
      <c r="F14" s="2" t="s">
        <v>217</v>
      </c>
    </row>
    <row r="15" spans="1:6" ht="26.25" customHeight="1" x14ac:dyDescent="0.25">
      <c r="A15" s="4">
        <v>12</v>
      </c>
      <c r="B15" s="1" t="s">
        <v>186</v>
      </c>
      <c r="C15" s="2" t="s">
        <v>96</v>
      </c>
      <c r="D15" s="2" t="s">
        <v>21</v>
      </c>
      <c r="E15" s="2" t="s">
        <v>14</v>
      </c>
      <c r="F15" s="2" t="s">
        <v>185</v>
      </c>
    </row>
    <row r="16" spans="1:6" ht="26.25" customHeight="1" x14ac:dyDescent="0.25">
      <c r="A16" s="4">
        <v>13</v>
      </c>
      <c r="B16" s="1" t="s">
        <v>286</v>
      </c>
      <c r="C16" s="2" t="s">
        <v>31</v>
      </c>
      <c r="D16" s="2" t="s">
        <v>21</v>
      </c>
      <c r="E16" s="4" t="s">
        <v>14</v>
      </c>
      <c r="F16" s="2" t="s">
        <v>287</v>
      </c>
    </row>
    <row r="17" spans="1:6" ht="26.25" customHeight="1" x14ac:dyDescent="0.25">
      <c r="A17" s="4">
        <v>14</v>
      </c>
      <c r="B17" s="1" t="s">
        <v>11</v>
      </c>
      <c r="C17" s="2" t="s">
        <v>12</v>
      </c>
      <c r="D17" s="2" t="s">
        <v>21</v>
      </c>
      <c r="E17" s="2" t="s">
        <v>36</v>
      </c>
      <c r="F17" s="2" t="s">
        <v>213</v>
      </c>
    </row>
    <row r="18" spans="1:6" ht="26.25" customHeight="1" x14ac:dyDescent="0.25">
      <c r="A18" s="4">
        <v>15</v>
      </c>
      <c r="B18" s="1" t="s">
        <v>48</v>
      </c>
      <c r="C18" s="2" t="s">
        <v>47</v>
      </c>
      <c r="D18" s="2" t="s">
        <v>21</v>
      </c>
      <c r="E18" s="2" t="s">
        <v>14</v>
      </c>
      <c r="F18" s="2" t="s">
        <v>217</v>
      </c>
    </row>
    <row r="19" spans="1:6" ht="26.25" customHeight="1" x14ac:dyDescent="0.25">
      <c r="A19" s="4">
        <v>16</v>
      </c>
      <c r="B19" s="1" t="s">
        <v>35</v>
      </c>
      <c r="C19" s="2" t="s">
        <v>31</v>
      </c>
      <c r="D19" s="2" t="s">
        <v>21</v>
      </c>
      <c r="E19" s="2" t="s">
        <v>14</v>
      </c>
      <c r="F19" s="2" t="s">
        <v>217</v>
      </c>
    </row>
    <row r="20" spans="1:6" ht="26.25" customHeight="1" x14ac:dyDescent="0.25">
      <c r="A20" s="4">
        <v>17</v>
      </c>
      <c r="B20" s="1" t="s">
        <v>200</v>
      </c>
      <c r="C20" s="2" t="s">
        <v>64</v>
      </c>
      <c r="D20" s="2" t="s">
        <v>21</v>
      </c>
      <c r="E20" s="2" t="s">
        <v>14</v>
      </c>
      <c r="F20" s="2" t="s">
        <v>195</v>
      </c>
    </row>
    <row r="21" spans="1:6" ht="26.25" customHeight="1" x14ac:dyDescent="0.25">
      <c r="A21" s="4">
        <v>18</v>
      </c>
      <c r="B21" s="1" t="s">
        <v>34</v>
      </c>
      <c r="C21" s="2" t="s">
        <v>31</v>
      </c>
      <c r="D21" s="2" t="s">
        <v>150</v>
      </c>
      <c r="E21" s="2" t="s">
        <v>14</v>
      </c>
      <c r="F21" s="2" t="s">
        <v>217</v>
      </c>
    </row>
    <row r="22" spans="1:6" ht="26.25" customHeight="1" x14ac:dyDescent="0.25">
      <c r="A22" s="4">
        <v>19</v>
      </c>
      <c r="B22" s="1" t="s">
        <v>175</v>
      </c>
      <c r="C22" s="2" t="s">
        <v>27</v>
      </c>
      <c r="D22" s="2" t="s">
        <v>21</v>
      </c>
      <c r="E22" s="2" t="s">
        <v>29</v>
      </c>
      <c r="F22" s="2" t="s">
        <v>211</v>
      </c>
    </row>
    <row r="23" spans="1:6" ht="26.25" customHeight="1" x14ac:dyDescent="0.25">
      <c r="A23" s="4">
        <v>20</v>
      </c>
      <c r="B23" s="1" t="s">
        <v>3</v>
      </c>
      <c r="C23" s="2" t="s">
        <v>129</v>
      </c>
      <c r="D23" s="2" t="s">
        <v>21</v>
      </c>
      <c r="E23" s="2" t="s">
        <v>14</v>
      </c>
      <c r="F23" s="2" t="s">
        <v>125</v>
      </c>
    </row>
    <row r="24" spans="1:6" ht="26.25" customHeight="1" x14ac:dyDescent="0.25">
      <c r="A24" s="4">
        <v>21</v>
      </c>
      <c r="B24" s="1" t="s">
        <v>99</v>
      </c>
      <c r="C24" s="2" t="s">
        <v>96</v>
      </c>
      <c r="D24" s="2" t="s">
        <v>21</v>
      </c>
      <c r="E24" s="2" t="s">
        <v>14</v>
      </c>
      <c r="F24" s="2" t="s">
        <v>218</v>
      </c>
    </row>
    <row r="25" spans="1:6" ht="26.25" customHeight="1" x14ac:dyDescent="0.25">
      <c r="A25" s="4">
        <v>22</v>
      </c>
      <c r="B25" s="1" t="s">
        <v>187</v>
      </c>
      <c r="C25" s="2" t="s">
        <v>96</v>
      </c>
      <c r="D25" s="2" t="s">
        <v>21</v>
      </c>
      <c r="E25" s="2" t="s">
        <v>14</v>
      </c>
      <c r="F25" s="2" t="s">
        <v>185</v>
      </c>
    </row>
    <row r="26" spans="1:6" ht="26.25" customHeight="1" x14ac:dyDescent="0.25">
      <c r="A26" s="4">
        <v>23</v>
      </c>
      <c r="B26" s="1" t="s">
        <v>188</v>
      </c>
      <c r="C26" s="2" t="s">
        <v>140</v>
      </c>
      <c r="D26" s="2" t="s">
        <v>21</v>
      </c>
      <c r="E26" s="2" t="s">
        <v>14</v>
      </c>
      <c r="F26" s="2" t="s">
        <v>178</v>
      </c>
    </row>
    <row r="27" spans="1:6" ht="26.25" customHeight="1" x14ac:dyDescent="0.25">
      <c r="A27" s="4">
        <v>24</v>
      </c>
      <c r="B27" s="1" t="s">
        <v>4</v>
      </c>
      <c r="C27" s="2" t="s">
        <v>140</v>
      </c>
      <c r="D27" s="2" t="s">
        <v>21</v>
      </c>
      <c r="E27" s="2" t="s">
        <v>14</v>
      </c>
      <c r="F27" s="2" t="s">
        <v>203</v>
      </c>
    </row>
    <row r="28" spans="1:6" ht="26.25" customHeight="1" x14ac:dyDescent="0.25">
      <c r="A28" s="4">
        <v>25</v>
      </c>
      <c r="B28" s="1" t="s">
        <v>184</v>
      </c>
      <c r="C28" s="2" t="s">
        <v>96</v>
      </c>
      <c r="D28" s="2" t="s">
        <v>21</v>
      </c>
      <c r="E28" s="2" t="s">
        <v>14</v>
      </c>
      <c r="F28" s="2" t="s">
        <v>219</v>
      </c>
    </row>
    <row r="29" spans="1:6" ht="26.25" customHeight="1" x14ac:dyDescent="0.25">
      <c r="A29" s="4">
        <v>26</v>
      </c>
      <c r="B29" s="1" t="s">
        <v>9</v>
      </c>
      <c r="C29" s="2" t="s">
        <v>31</v>
      </c>
      <c r="D29" s="2" t="s">
        <v>21</v>
      </c>
      <c r="E29" s="2" t="s">
        <v>14</v>
      </c>
      <c r="F29" s="2" t="s">
        <v>292</v>
      </c>
    </row>
    <row r="30" spans="1:6" ht="26.25" customHeight="1" x14ac:dyDescent="0.25">
      <c r="A30" s="4">
        <v>27</v>
      </c>
      <c r="B30" s="1" t="s">
        <v>5</v>
      </c>
      <c r="C30" s="2" t="s">
        <v>37</v>
      </c>
      <c r="D30" s="2" t="s">
        <v>21</v>
      </c>
      <c r="E30" s="2" t="s">
        <v>29</v>
      </c>
      <c r="F30" s="2" t="s">
        <v>293</v>
      </c>
    </row>
    <row r="31" spans="1:6" ht="26.25" customHeight="1" x14ac:dyDescent="0.25">
      <c r="A31" s="4">
        <v>28</v>
      </c>
      <c r="B31" s="1" t="s">
        <v>284</v>
      </c>
      <c r="C31" s="2" t="s">
        <v>31</v>
      </c>
      <c r="D31" s="2" t="s">
        <v>21</v>
      </c>
      <c r="E31" s="4" t="s">
        <v>14</v>
      </c>
      <c r="F31" s="2" t="s">
        <v>285</v>
      </c>
    </row>
    <row r="32" spans="1:6" ht="26.25" customHeight="1" x14ac:dyDescent="0.25">
      <c r="A32" s="4">
        <v>29</v>
      </c>
      <c r="B32" s="1" t="s">
        <v>65</v>
      </c>
      <c r="C32" s="2" t="s">
        <v>64</v>
      </c>
      <c r="D32" s="2" t="s">
        <v>21</v>
      </c>
      <c r="E32" s="2" t="s">
        <v>14</v>
      </c>
      <c r="F32" s="2" t="s">
        <v>217</v>
      </c>
    </row>
    <row r="33" spans="1:6" ht="26.25" customHeight="1" x14ac:dyDescent="0.25">
      <c r="A33" s="4">
        <v>30</v>
      </c>
      <c r="B33" s="1" t="s">
        <v>179</v>
      </c>
      <c r="C33" s="2" t="s">
        <v>140</v>
      </c>
      <c r="D33" s="2" t="s">
        <v>21</v>
      </c>
      <c r="E33" s="2" t="s">
        <v>14</v>
      </c>
      <c r="F33" s="2" t="s">
        <v>180</v>
      </c>
    </row>
    <row r="34" spans="1:6" ht="26.25" customHeight="1" x14ac:dyDescent="0.25">
      <c r="A34" s="4">
        <v>31</v>
      </c>
      <c r="B34" s="1" t="s">
        <v>100</v>
      </c>
      <c r="C34" s="2" t="s">
        <v>96</v>
      </c>
      <c r="D34" s="2" t="s">
        <v>21</v>
      </c>
      <c r="E34" s="2" t="s">
        <v>14</v>
      </c>
      <c r="F34" s="2" t="s">
        <v>218</v>
      </c>
    </row>
    <row r="35" spans="1:6" ht="26.25" customHeight="1" x14ac:dyDescent="0.25">
      <c r="A35" s="4">
        <v>32</v>
      </c>
      <c r="B35" s="1" t="s">
        <v>6</v>
      </c>
      <c r="C35" s="2" t="s">
        <v>140</v>
      </c>
      <c r="D35" s="2" t="s">
        <v>21</v>
      </c>
      <c r="E35" s="2" t="s">
        <v>14</v>
      </c>
      <c r="F35" s="2" t="s">
        <v>294</v>
      </c>
    </row>
    <row r="36" spans="1:6" ht="26.25" customHeight="1" x14ac:dyDescent="0.25">
      <c r="A36" s="4">
        <v>33</v>
      </c>
      <c r="B36" s="5" t="s">
        <v>176</v>
      </c>
      <c r="C36" s="4" t="s">
        <v>101</v>
      </c>
      <c r="D36" s="2" t="s">
        <v>21</v>
      </c>
      <c r="E36" s="4" t="s">
        <v>14</v>
      </c>
      <c r="F36" s="2" t="s">
        <v>198</v>
      </c>
    </row>
    <row r="37" spans="1:6" ht="26.25" customHeight="1" x14ac:dyDescent="0.25">
      <c r="A37" s="4">
        <v>34</v>
      </c>
      <c r="B37" s="1" t="s">
        <v>181</v>
      </c>
      <c r="C37" s="2" t="s">
        <v>140</v>
      </c>
      <c r="D37" s="2" t="s">
        <v>21</v>
      </c>
      <c r="E37" s="2" t="s">
        <v>14</v>
      </c>
      <c r="F37" s="2" t="s">
        <v>295</v>
      </c>
    </row>
    <row r="38" spans="1:6" ht="26.25" customHeight="1" x14ac:dyDescent="0.25">
      <c r="A38" s="4">
        <v>35</v>
      </c>
      <c r="B38" s="1" t="s">
        <v>280</v>
      </c>
      <c r="C38" s="2" t="s">
        <v>79</v>
      </c>
      <c r="D38" s="2" t="s">
        <v>21</v>
      </c>
      <c r="E38" s="4" t="s">
        <v>14</v>
      </c>
      <c r="F38" s="2" t="s">
        <v>288</v>
      </c>
    </row>
    <row r="39" spans="1:6" ht="26.25" customHeight="1" x14ac:dyDescent="0.25">
      <c r="A39" s="4">
        <v>36</v>
      </c>
      <c r="B39" s="1" t="s">
        <v>183</v>
      </c>
      <c r="C39" s="2" t="s">
        <v>96</v>
      </c>
      <c r="D39" s="2" t="s">
        <v>150</v>
      </c>
      <c r="E39" s="2" t="s">
        <v>14</v>
      </c>
      <c r="F39" s="2" t="s">
        <v>217</v>
      </c>
    </row>
    <row r="40" spans="1:6" ht="26.25" customHeight="1" x14ac:dyDescent="0.25">
      <c r="A40" s="4">
        <v>37</v>
      </c>
      <c r="B40" s="1" t="s">
        <v>41</v>
      </c>
      <c r="C40" s="2" t="s">
        <v>42</v>
      </c>
      <c r="D40" s="2" t="s">
        <v>21</v>
      </c>
      <c r="E40" s="2" t="s">
        <v>14</v>
      </c>
      <c r="F40" s="2" t="s">
        <v>296</v>
      </c>
    </row>
    <row r="41" spans="1:6" ht="26.25" customHeight="1" x14ac:dyDescent="0.25">
      <c r="A41" s="4">
        <v>38</v>
      </c>
      <c r="B41" s="1" t="s">
        <v>193</v>
      </c>
      <c r="C41" s="2" t="s">
        <v>12</v>
      </c>
      <c r="D41" s="2" t="s">
        <v>21</v>
      </c>
      <c r="E41" s="2" t="s">
        <v>14</v>
      </c>
      <c r="F41" s="2" t="s">
        <v>297</v>
      </c>
    </row>
    <row r="42" spans="1:6" ht="26.25" customHeight="1" x14ac:dyDescent="0.25">
      <c r="A42" s="4">
        <v>39</v>
      </c>
      <c r="B42" s="1" t="s">
        <v>95</v>
      </c>
      <c r="C42" s="2" t="s">
        <v>94</v>
      </c>
      <c r="D42" s="2" t="s">
        <v>21</v>
      </c>
      <c r="E42" s="2" t="s">
        <v>14</v>
      </c>
      <c r="F42" s="2" t="s">
        <v>124</v>
      </c>
    </row>
    <row r="43" spans="1:6" ht="26.25" customHeight="1" x14ac:dyDescent="0.25">
      <c r="A43" s="4">
        <v>40</v>
      </c>
      <c r="B43" s="1" t="s">
        <v>239</v>
      </c>
      <c r="C43" s="2" t="s">
        <v>31</v>
      </c>
      <c r="D43" s="2" t="s">
        <v>21</v>
      </c>
      <c r="E43" s="2" t="s">
        <v>14</v>
      </c>
      <c r="F43" s="2" t="s">
        <v>217</v>
      </c>
    </row>
    <row r="44" spans="1:6" ht="26.25" customHeight="1" x14ac:dyDescent="0.25">
      <c r="A44" s="4">
        <v>41</v>
      </c>
      <c r="B44" s="1" t="s">
        <v>7</v>
      </c>
      <c r="C44" s="4" t="s">
        <v>101</v>
      </c>
      <c r="D44" s="2" t="s">
        <v>21</v>
      </c>
      <c r="E44" s="4" t="s">
        <v>14</v>
      </c>
      <c r="F44" s="2" t="s">
        <v>190</v>
      </c>
    </row>
    <row r="45" spans="1:6" ht="26.25" customHeight="1" x14ac:dyDescent="0.25">
      <c r="A45" s="4">
        <v>42</v>
      </c>
      <c r="B45" s="1" t="s">
        <v>279</v>
      </c>
      <c r="C45" s="2" t="s">
        <v>79</v>
      </c>
      <c r="D45" s="2" t="s">
        <v>21</v>
      </c>
      <c r="E45" s="4" t="s">
        <v>14</v>
      </c>
      <c r="F45" s="2" t="s">
        <v>222</v>
      </c>
    </row>
    <row r="46" spans="1:6" ht="26.25" customHeight="1" x14ac:dyDescent="0.25">
      <c r="B46" s="48"/>
      <c r="C46" s="49"/>
    </row>
    <row r="47" spans="1:6" ht="26.25" customHeight="1" x14ac:dyDescent="0.25">
      <c r="A47" s="35" t="s">
        <v>242</v>
      </c>
    </row>
    <row r="48" spans="1:6" ht="26.25" customHeight="1" x14ac:dyDescent="0.25">
      <c r="A48" s="33" t="s">
        <v>0</v>
      </c>
      <c r="B48" s="33" t="s">
        <v>1</v>
      </c>
      <c r="C48" s="33" t="s">
        <v>234</v>
      </c>
      <c r="D48" s="33" t="s">
        <v>132</v>
      </c>
      <c r="E48" s="33" t="s">
        <v>225</v>
      </c>
      <c r="F48" s="33" t="s">
        <v>13</v>
      </c>
    </row>
    <row r="49" spans="1:6" ht="26.25" customHeight="1" x14ac:dyDescent="0.25">
      <c r="A49" s="2">
        <v>1</v>
      </c>
      <c r="B49" s="29" t="s">
        <v>240</v>
      </c>
      <c r="C49" s="2" t="s">
        <v>12</v>
      </c>
      <c r="D49" s="2" t="s">
        <v>150</v>
      </c>
      <c r="E49" s="2" t="s">
        <v>14</v>
      </c>
      <c r="F49" s="2" t="s">
        <v>241</v>
      </c>
    </row>
    <row r="50" spans="1:6" ht="26.25" customHeight="1" x14ac:dyDescent="0.25">
      <c r="A50" s="2">
        <v>2</v>
      </c>
      <c r="B50" s="7" t="s">
        <v>92</v>
      </c>
      <c r="C50" s="2" t="s">
        <v>12</v>
      </c>
      <c r="D50" s="2" t="s">
        <v>150</v>
      </c>
      <c r="E50" s="2" t="s">
        <v>14</v>
      </c>
      <c r="F50" s="2" t="s">
        <v>216</v>
      </c>
    </row>
  </sheetData>
  <mergeCells count="2">
    <mergeCell ref="A1:F1"/>
    <mergeCell ref="A2:F2"/>
  </mergeCells>
  <printOptions horizontalCentered="1"/>
  <pageMargins left="0" right="0" top="0.45" bottom="0.6" header="0.51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B2" sqref="B2"/>
    </sheetView>
  </sheetViews>
  <sheetFormatPr baseColWidth="10" defaultRowHeight="26.25" customHeight="1" x14ac:dyDescent="0.25"/>
  <cols>
    <col min="1" max="1" width="5" customWidth="1"/>
    <col min="2" max="2" width="27.140625" customWidth="1"/>
    <col min="3" max="3" width="17" customWidth="1"/>
    <col min="4" max="4" width="14.7109375" customWidth="1"/>
    <col min="5" max="5" width="13.28515625" customWidth="1"/>
    <col min="6" max="6" width="22" customWidth="1"/>
    <col min="7" max="7" width="17.140625" hidden="1" customWidth="1"/>
    <col min="8" max="8" width="11.5703125" hidden="1" customWidth="1"/>
    <col min="9" max="9" width="12" hidden="1" customWidth="1"/>
  </cols>
  <sheetData>
    <row r="1" spans="1:9" ht="26.25" customHeight="1" x14ac:dyDescent="0.25">
      <c r="A1" s="52" t="s">
        <v>283</v>
      </c>
      <c r="B1" s="52"/>
      <c r="C1" s="52"/>
      <c r="D1" s="52"/>
      <c r="E1" s="52"/>
      <c r="F1" s="52"/>
      <c r="G1" s="52"/>
    </row>
    <row r="2" spans="1:9" ht="46.5" customHeight="1" x14ac:dyDescent="0.25">
      <c r="A2" s="13" t="s">
        <v>0</v>
      </c>
      <c r="B2" s="13" t="s">
        <v>1</v>
      </c>
      <c r="C2" s="13" t="s">
        <v>131</v>
      </c>
      <c r="D2" s="13" t="s">
        <v>132</v>
      </c>
      <c r="E2" s="13" t="s">
        <v>225</v>
      </c>
      <c r="F2" s="13" t="s">
        <v>13</v>
      </c>
      <c r="G2" s="14" t="s">
        <v>174</v>
      </c>
      <c r="H2" s="14" t="s">
        <v>236</v>
      </c>
      <c r="I2" s="14" t="s">
        <v>237</v>
      </c>
    </row>
    <row r="3" spans="1:9" ht="26.25" customHeight="1" x14ac:dyDescent="0.25">
      <c r="A3" s="4">
        <v>1</v>
      </c>
      <c r="B3" s="7" t="s">
        <v>104</v>
      </c>
      <c r="C3" s="2" t="s">
        <v>27</v>
      </c>
      <c r="D3" s="2" t="s">
        <v>21</v>
      </c>
      <c r="E3" s="2" t="s">
        <v>17</v>
      </c>
      <c r="F3" s="2" t="s">
        <v>185</v>
      </c>
      <c r="G3" s="15">
        <f>815+704.56</f>
        <v>1519.56</v>
      </c>
      <c r="H3" s="29">
        <v>787.83</v>
      </c>
      <c r="I3" s="30">
        <f>G3-H3</f>
        <v>731.7299999999999</v>
      </c>
    </row>
    <row r="4" spans="1:9" ht="26.25" customHeight="1" x14ac:dyDescent="0.25">
      <c r="A4" s="4">
        <v>2</v>
      </c>
      <c r="B4" s="7" t="s">
        <v>177</v>
      </c>
      <c r="C4" s="4" t="s">
        <v>101</v>
      </c>
      <c r="D4" s="2" t="s">
        <v>19</v>
      </c>
      <c r="E4" s="4" t="s">
        <v>17</v>
      </c>
      <c r="F4" s="2" t="s">
        <v>198</v>
      </c>
      <c r="G4" s="15">
        <f>1100+841.83</f>
        <v>1941.83</v>
      </c>
      <c r="H4" s="31">
        <v>1100</v>
      </c>
      <c r="I4" s="30">
        <f>G4-H4</f>
        <v>841.82999999999993</v>
      </c>
    </row>
    <row r="5" spans="1:9" ht="26.25" customHeight="1" x14ac:dyDescent="0.25">
      <c r="A5" s="4">
        <v>3</v>
      </c>
      <c r="B5" s="7" t="s">
        <v>20</v>
      </c>
      <c r="C5" s="4" t="s">
        <v>101</v>
      </c>
      <c r="D5" s="2" t="s">
        <v>21</v>
      </c>
      <c r="E5" s="4" t="s">
        <v>17</v>
      </c>
      <c r="F5" s="2" t="s">
        <v>198</v>
      </c>
      <c r="G5" s="15">
        <f>1100+841.79</f>
        <v>1941.79</v>
      </c>
      <c r="H5" s="31">
        <v>1063.33</v>
      </c>
      <c r="I5" s="30">
        <f>G5-H5</f>
        <v>878.46</v>
      </c>
    </row>
    <row r="6" spans="1:9" ht="26.25" customHeight="1" x14ac:dyDescent="0.25">
      <c r="A6" s="4">
        <v>4</v>
      </c>
      <c r="B6" s="7" t="s">
        <v>22</v>
      </c>
      <c r="C6" s="4" t="s">
        <v>101</v>
      </c>
      <c r="D6" s="2" t="s">
        <v>21</v>
      </c>
      <c r="E6" s="4" t="s">
        <v>17</v>
      </c>
      <c r="F6" s="2" t="s">
        <v>198</v>
      </c>
      <c r="G6" s="15">
        <f>1100+841.79</f>
        <v>1941.79</v>
      </c>
      <c r="H6" s="31" t="s">
        <v>235</v>
      </c>
      <c r="I6" s="30">
        <v>878.46</v>
      </c>
    </row>
    <row r="7" spans="1:9" ht="26.25" customHeight="1" x14ac:dyDescent="0.25">
      <c r="A7" s="4">
        <v>5</v>
      </c>
      <c r="B7" s="7" t="s">
        <v>23</v>
      </c>
      <c r="C7" s="4" t="s">
        <v>101</v>
      </c>
      <c r="D7" s="2" t="s">
        <v>19</v>
      </c>
      <c r="E7" s="4" t="s">
        <v>17</v>
      </c>
      <c r="F7" s="2" t="s">
        <v>124</v>
      </c>
      <c r="G7" s="15">
        <f>815+718.47</f>
        <v>1533.47</v>
      </c>
      <c r="H7" s="31">
        <v>815</v>
      </c>
      <c r="I7" s="30">
        <f t="shared" ref="I7:I37" si="0">G7-H7</f>
        <v>718.47</v>
      </c>
    </row>
    <row r="8" spans="1:9" ht="51" x14ac:dyDescent="0.25">
      <c r="A8" s="4">
        <v>6</v>
      </c>
      <c r="B8" s="7" t="s">
        <v>25</v>
      </c>
      <c r="C8" s="4" t="s">
        <v>102</v>
      </c>
      <c r="D8" s="2" t="s">
        <v>19</v>
      </c>
      <c r="E8" s="2" t="s">
        <v>18</v>
      </c>
      <c r="F8" s="2" t="s">
        <v>231</v>
      </c>
      <c r="G8" s="15">
        <f>1100+841.82</f>
        <v>1941.8200000000002</v>
      </c>
      <c r="H8" s="31">
        <v>1100</v>
      </c>
      <c r="I8" s="30">
        <f t="shared" si="0"/>
        <v>841.82000000000016</v>
      </c>
    </row>
    <row r="9" spans="1:9" ht="26.25" customHeight="1" x14ac:dyDescent="0.25">
      <c r="A9" s="4">
        <v>7</v>
      </c>
      <c r="B9" s="7" t="s">
        <v>189</v>
      </c>
      <c r="C9" s="2" t="s">
        <v>142</v>
      </c>
      <c r="D9" s="2" t="s">
        <v>19</v>
      </c>
      <c r="E9" s="2" t="s">
        <v>18</v>
      </c>
      <c r="F9" s="2" t="s">
        <v>195</v>
      </c>
      <c r="G9" s="15">
        <f>815+694.02</f>
        <v>1509.02</v>
      </c>
      <c r="H9" s="31">
        <v>815</v>
      </c>
      <c r="I9" s="30">
        <f t="shared" si="0"/>
        <v>694.02</v>
      </c>
    </row>
    <row r="10" spans="1:9" ht="26.25" customHeight="1" x14ac:dyDescent="0.25">
      <c r="A10" s="4">
        <v>8</v>
      </c>
      <c r="B10" s="7" t="s">
        <v>67</v>
      </c>
      <c r="C10" s="2" t="s">
        <v>142</v>
      </c>
      <c r="D10" s="2" t="s">
        <v>146</v>
      </c>
      <c r="E10" s="2" t="s">
        <v>18</v>
      </c>
      <c r="F10" s="2" t="s">
        <v>205</v>
      </c>
      <c r="G10" s="15">
        <f>750+694.02</f>
        <v>1444.02</v>
      </c>
      <c r="H10" s="31">
        <v>750</v>
      </c>
      <c r="I10" s="30">
        <f t="shared" si="0"/>
        <v>694.02</v>
      </c>
    </row>
    <row r="11" spans="1:9" ht="26.25" customHeight="1" x14ac:dyDescent="0.25">
      <c r="A11" s="4">
        <v>9</v>
      </c>
      <c r="B11" s="7" t="s">
        <v>59</v>
      </c>
      <c r="C11" s="2" t="s">
        <v>58</v>
      </c>
      <c r="D11" s="2" t="s">
        <v>52</v>
      </c>
      <c r="E11" s="2" t="s">
        <v>18</v>
      </c>
      <c r="F11" s="2" t="s">
        <v>124</v>
      </c>
      <c r="G11" s="15">
        <f>822.86+815</f>
        <v>1637.8600000000001</v>
      </c>
      <c r="H11" s="31">
        <v>815</v>
      </c>
      <c r="I11" s="30">
        <f t="shared" si="0"/>
        <v>822.86000000000013</v>
      </c>
    </row>
    <row r="12" spans="1:9" ht="26.25" customHeight="1" x14ac:dyDescent="0.25">
      <c r="A12" s="4">
        <v>10</v>
      </c>
      <c r="B12" s="7" t="s">
        <v>83</v>
      </c>
      <c r="C12" s="2" t="s">
        <v>12</v>
      </c>
      <c r="D12" s="2" t="s">
        <v>19</v>
      </c>
      <c r="E12" s="2" t="s">
        <v>18</v>
      </c>
      <c r="F12" s="2" t="s">
        <v>124</v>
      </c>
      <c r="G12" s="15">
        <f>815+795.62</f>
        <v>1610.62</v>
      </c>
      <c r="H12" s="31">
        <v>815</v>
      </c>
      <c r="I12" s="30">
        <f t="shared" si="0"/>
        <v>795.61999999999989</v>
      </c>
    </row>
    <row r="13" spans="1:9" ht="26.25" customHeight="1" x14ac:dyDescent="0.25">
      <c r="A13" s="4">
        <v>11</v>
      </c>
      <c r="B13" s="7" t="s">
        <v>84</v>
      </c>
      <c r="C13" s="2" t="s">
        <v>12</v>
      </c>
      <c r="D13" s="2" t="s">
        <v>19</v>
      </c>
      <c r="E13" s="2" t="s">
        <v>18</v>
      </c>
      <c r="F13" s="2" t="s">
        <v>208</v>
      </c>
      <c r="G13" s="15">
        <f>1100+899.29</f>
        <v>1999.29</v>
      </c>
      <c r="H13" s="31">
        <v>1100</v>
      </c>
      <c r="I13" s="30">
        <f t="shared" si="0"/>
        <v>899.29</v>
      </c>
    </row>
    <row r="14" spans="1:9" ht="26.25" customHeight="1" x14ac:dyDescent="0.25">
      <c r="A14" s="4">
        <v>12</v>
      </c>
      <c r="B14" s="7" t="s">
        <v>85</v>
      </c>
      <c r="C14" s="2" t="s">
        <v>12</v>
      </c>
      <c r="D14" s="2" t="s">
        <v>19</v>
      </c>
      <c r="E14" s="2" t="s">
        <v>18</v>
      </c>
      <c r="F14" s="2" t="s">
        <v>209</v>
      </c>
      <c r="G14" s="15">
        <f>1100+871.91</f>
        <v>1971.9099999999999</v>
      </c>
      <c r="H14" s="31">
        <v>1100</v>
      </c>
      <c r="I14" s="30">
        <f t="shared" si="0"/>
        <v>871.90999999999985</v>
      </c>
    </row>
    <row r="15" spans="1:9" ht="26.25" customHeight="1" x14ac:dyDescent="0.25">
      <c r="A15" s="4">
        <v>13</v>
      </c>
      <c r="B15" s="7" t="s">
        <v>86</v>
      </c>
      <c r="C15" s="2" t="s">
        <v>12</v>
      </c>
      <c r="D15" s="2" t="s">
        <v>19</v>
      </c>
      <c r="E15" s="2" t="s">
        <v>18</v>
      </c>
      <c r="F15" s="2" t="s">
        <v>210</v>
      </c>
      <c r="G15" s="15">
        <f>1100+918.55</f>
        <v>2018.55</v>
      </c>
      <c r="H15" s="31">
        <v>1100</v>
      </c>
      <c r="I15" s="30">
        <f t="shared" si="0"/>
        <v>918.55</v>
      </c>
    </row>
    <row r="16" spans="1:9" ht="26.25" customHeight="1" x14ac:dyDescent="0.25">
      <c r="A16" s="4">
        <v>14</v>
      </c>
      <c r="B16" s="7" t="s">
        <v>87</v>
      </c>
      <c r="C16" s="2" t="s">
        <v>12</v>
      </c>
      <c r="D16" s="2" t="s">
        <v>52</v>
      </c>
      <c r="E16" s="2" t="s">
        <v>18</v>
      </c>
      <c r="F16" s="2" t="s">
        <v>211</v>
      </c>
      <c r="G16" s="15">
        <f>815+776.06</f>
        <v>1591.06</v>
      </c>
      <c r="H16" s="31">
        <v>815</v>
      </c>
      <c r="I16" s="30">
        <f t="shared" si="0"/>
        <v>776.06</v>
      </c>
    </row>
    <row r="17" spans="1:9" ht="26.25" customHeight="1" x14ac:dyDescent="0.25">
      <c r="A17" s="4">
        <v>15</v>
      </c>
      <c r="B17" s="7" t="s">
        <v>89</v>
      </c>
      <c r="C17" s="2" t="s">
        <v>12</v>
      </c>
      <c r="D17" s="2" t="s">
        <v>21</v>
      </c>
      <c r="E17" s="2" t="s">
        <v>18</v>
      </c>
      <c r="F17" s="2" t="s">
        <v>212</v>
      </c>
      <c r="G17" s="15">
        <f>1100+769.28</f>
        <v>1869.28</v>
      </c>
      <c r="H17" s="31">
        <v>1100</v>
      </c>
      <c r="I17" s="30">
        <f t="shared" si="0"/>
        <v>769.28</v>
      </c>
    </row>
    <row r="18" spans="1:9" ht="26.25" customHeight="1" x14ac:dyDescent="0.25">
      <c r="A18" s="4">
        <v>16</v>
      </c>
      <c r="B18" s="7" t="s">
        <v>70</v>
      </c>
      <c r="C18" s="2" t="s">
        <v>12</v>
      </c>
      <c r="D18" s="2" t="s">
        <v>19</v>
      </c>
      <c r="E18" s="2" t="s">
        <v>18</v>
      </c>
      <c r="F18" s="2" t="s">
        <v>195</v>
      </c>
      <c r="G18" s="15">
        <f>1100+812.36</f>
        <v>1912.3600000000001</v>
      </c>
      <c r="H18" s="31">
        <v>1100</v>
      </c>
      <c r="I18" s="30">
        <f t="shared" si="0"/>
        <v>812.36000000000013</v>
      </c>
    </row>
    <row r="19" spans="1:9" ht="26.25" customHeight="1" x14ac:dyDescent="0.25">
      <c r="A19" s="4">
        <v>17</v>
      </c>
      <c r="B19" s="7" t="s">
        <v>71</v>
      </c>
      <c r="C19" s="2" t="s">
        <v>12</v>
      </c>
      <c r="D19" s="2" t="s">
        <v>21</v>
      </c>
      <c r="E19" s="2" t="s">
        <v>18</v>
      </c>
      <c r="F19" s="2" t="s">
        <v>214</v>
      </c>
      <c r="G19" s="15">
        <f>1100+855.16</f>
        <v>1955.1599999999999</v>
      </c>
      <c r="H19" s="31">
        <v>1063.33</v>
      </c>
      <c r="I19" s="30">
        <f t="shared" si="0"/>
        <v>891.82999999999993</v>
      </c>
    </row>
    <row r="20" spans="1:9" ht="26.25" customHeight="1" x14ac:dyDescent="0.25">
      <c r="A20" s="4">
        <v>18</v>
      </c>
      <c r="B20" s="7" t="s">
        <v>128</v>
      </c>
      <c r="C20" s="2" t="s">
        <v>129</v>
      </c>
      <c r="D20" s="2" t="s">
        <v>145</v>
      </c>
      <c r="E20" s="2" t="s">
        <v>18</v>
      </c>
      <c r="F20" s="2" t="s">
        <v>195</v>
      </c>
      <c r="G20" s="15">
        <f>750+733.52</f>
        <v>1483.52</v>
      </c>
      <c r="H20" s="31">
        <v>750</v>
      </c>
      <c r="I20" s="30">
        <f t="shared" si="0"/>
        <v>733.52</v>
      </c>
    </row>
    <row r="21" spans="1:9" ht="26.25" customHeight="1" x14ac:dyDescent="0.25">
      <c r="A21" s="4">
        <v>19</v>
      </c>
      <c r="B21" s="7" t="s">
        <v>32</v>
      </c>
      <c r="C21" s="2" t="s">
        <v>31</v>
      </c>
      <c r="D21" s="2" t="s">
        <v>19</v>
      </c>
      <c r="E21" s="2" t="s">
        <v>18</v>
      </c>
      <c r="F21" s="2" t="s">
        <v>24</v>
      </c>
      <c r="G21" s="15">
        <f>815+795.62</f>
        <v>1610.62</v>
      </c>
      <c r="H21" s="31">
        <v>815</v>
      </c>
      <c r="I21" s="30">
        <f t="shared" si="0"/>
        <v>795.61999999999989</v>
      </c>
    </row>
    <row r="22" spans="1:9" ht="26.25" customHeight="1" x14ac:dyDescent="0.25">
      <c r="A22" s="4">
        <v>20</v>
      </c>
      <c r="B22" s="7" t="s">
        <v>62</v>
      </c>
      <c r="C22" s="2" t="s">
        <v>31</v>
      </c>
      <c r="D22" s="2" t="s">
        <v>63</v>
      </c>
      <c r="E22" s="2" t="s">
        <v>18</v>
      </c>
      <c r="F22" s="2" t="s">
        <v>217</v>
      </c>
      <c r="G22" s="15">
        <f>815+712.38</f>
        <v>1527.38</v>
      </c>
      <c r="H22" s="31">
        <v>815</v>
      </c>
      <c r="I22" s="30">
        <f t="shared" si="0"/>
        <v>712.38000000000011</v>
      </c>
    </row>
    <row r="23" spans="1:9" ht="26.25" customHeight="1" x14ac:dyDescent="0.25">
      <c r="A23" s="4">
        <v>21</v>
      </c>
      <c r="B23" s="7" t="s">
        <v>196</v>
      </c>
      <c r="C23" s="2" t="s">
        <v>31</v>
      </c>
      <c r="D23" s="2" t="s">
        <v>19</v>
      </c>
      <c r="E23" s="2" t="s">
        <v>17</v>
      </c>
      <c r="F23" s="2" t="s">
        <v>197</v>
      </c>
      <c r="G23" s="15">
        <f>815+712.36</f>
        <v>1527.3600000000001</v>
      </c>
      <c r="H23" s="31">
        <v>815</v>
      </c>
      <c r="I23" s="30">
        <f t="shared" si="0"/>
        <v>712.36000000000013</v>
      </c>
    </row>
    <row r="24" spans="1:9" ht="26.25" customHeight="1" x14ac:dyDescent="0.25">
      <c r="A24" s="4">
        <v>22</v>
      </c>
      <c r="B24" s="7" t="s">
        <v>66</v>
      </c>
      <c r="C24" s="2" t="s">
        <v>64</v>
      </c>
      <c r="D24" s="2" t="s">
        <v>19</v>
      </c>
      <c r="E24" s="2" t="s">
        <v>18</v>
      </c>
      <c r="F24" s="2" t="s">
        <v>217</v>
      </c>
      <c r="G24" s="18">
        <f>815+712.36</f>
        <v>1527.3600000000001</v>
      </c>
      <c r="H24" s="31">
        <v>815</v>
      </c>
      <c r="I24" s="30">
        <f t="shared" si="0"/>
        <v>712.36000000000013</v>
      </c>
    </row>
    <row r="25" spans="1:9" ht="26.25" customHeight="1" x14ac:dyDescent="0.25">
      <c r="A25" s="4">
        <v>23</v>
      </c>
      <c r="B25" s="7" t="s">
        <v>43</v>
      </c>
      <c r="C25" s="2" t="s">
        <v>31</v>
      </c>
      <c r="D25" s="2" t="s">
        <v>19</v>
      </c>
      <c r="E25" s="2" t="s">
        <v>18</v>
      </c>
      <c r="F25" s="2" t="s">
        <v>217</v>
      </c>
      <c r="G25" s="18">
        <f>815+712.38</f>
        <v>1527.38</v>
      </c>
      <c r="H25" s="31">
        <v>815</v>
      </c>
      <c r="I25" s="30">
        <f t="shared" si="0"/>
        <v>712.38000000000011</v>
      </c>
    </row>
    <row r="26" spans="1:9" ht="26.25" customHeight="1" x14ac:dyDescent="0.25">
      <c r="A26" s="4">
        <v>24</v>
      </c>
      <c r="B26" s="7" t="s">
        <v>30</v>
      </c>
      <c r="C26" s="2" t="s">
        <v>31</v>
      </c>
      <c r="D26" s="2" t="s">
        <v>21</v>
      </c>
      <c r="E26" s="2" t="s">
        <v>18</v>
      </c>
      <c r="F26" s="2" t="s">
        <v>217</v>
      </c>
      <c r="G26" s="18">
        <f>815+719.75</f>
        <v>1534.75</v>
      </c>
      <c r="H26" s="31">
        <v>787.83</v>
      </c>
      <c r="I26" s="30">
        <f t="shared" si="0"/>
        <v>746.92</v>
      </c>
    </row>
    <row r="27" spans="1:9" ht="26.25" customHeight="1" x14ac:dyDescent="0.25">
      <c r="A27" s="4">
        <v>25</v>
      </c>
      <c r="B27" s="7" t="s">
        <v>33</v>
      </c>
      <c r="C27" s="2" t="s">
        <v>31</v>
      </c>
      <c r="D27" s="2" t="s">
        <v>146</v>
      </c>
      <c r="E27" s="2" t="s">
        <v>18</v>
      </c>
      <c r="F27" s="2" t="s">
        <v>220</v>
      </c>
      <c r="G27" s="15">
        <f>750+724.26</f>
        <v>1474.26</v>
      </c>
      <c r="H27" s="31">
        <v>750</v>
      </c>
      <c r="I27" s="30">
        <f t="shared" si="0"/>
        <v>724.26</v>
      </c>
    </row>
    <row r="28" spans="1:9" ht="26.25" customHeight="1" x14ac:dyDescent="0.25">
      <c r="A28" s="4">
        <v>26</v>
      </c>
      <c r="B28" s="7" t="s">
        <v>50</v>
      </c>
      <c r="C28" s="2" t="s">
        <v>51</v>
      </c>
      <c r="D28" s="2" t="s">
        <v>52</v>
      </c>
      <c r="E28" s="2" t="s">
        <v>18</v>
      </c>
      <c r="F28" s="2" t="s">
        <v>195</v>
      </c>
      <c r="G28" s="15">
        <f>815+794.05</f>
        <v>1609.05</v>
      </c>
      <c r="H28" s="31">
        <v>815</v>
      </c>
      <c r="I28" s="30">
        <f t="shared" si="0"/>
        <v>794.05</v>
      </c>
    </row>
    <row r="29" spans="1:9" ht="26.25" customHeight="1" x14ac:dyDescent="0.25">
      <c r="A29" s="4">
        <v>27</v>
      </c>
      <c r="B29" s="7" t="s">
        <v>53</v>
      </c>
      <c r="C29" s="2" t="s">
        <v>51</v>
      </c>
      <c r="D29" s="2" t="s">
        <v>19</v>
      </c>
      <c r="E29" s="2" t="s">
        <v>18</v>
      </c>
      <c r="F29" s="2" t="s">
        <v>217</v>
      </c>
      <c r="G29" s="18">
        <f>815+852.22</f>
        <v>1667.22</v>
      </c>
      <c r="H29" s="31">
        <v>815</v>
      </c>
      <c r="I29" s="30">
        <f t="shared" si="0"/>
        <v>852.22</v>
      </c>
    </row>
    <row r="30" spans="1:9" ht="26.25" customHeight="1" x14ac:dyDescent="0.25">
      <c r="A30" s="4">
        <v>28</v>
      </c>
      <c r="B30" s="7" t="s">
        <v>54</v>
      </c>
      <c r="C30" s="2" t="s">
        <v>51</v>
      </c>
      <c r="D30" s="2" t="s">
        <v>19</v>
      </c>
      <c r="E30" s="2" t="s">
        <v>18</v>
      </c>
      <c r="F30" s="2" t="s">
        <v>217</v>
      </c>
      <c r="G30" s="18">
        <f>815+789.34</f>
        <v>1604.3400000000001</v>
      </c>
      <c r="H30" s="31">
        <v>815</v>
      </c>
      <c r="I30" s="30">
        <f t="shared" si="0"/>
        <v>789.34000000000015</v>
      </c>
    </row>
    <row r="31" spans="1:9" ht="26.25" customHeight="1" x14ac:dyDescent="0.25">
      <c r="A31" s="4">
        <v>29</v>
      </c>
      <c r="B31" s="7" t="s">
        <v>238</v>
      </c>
      <c r="C31" s="2" t="s">
        <v>51</v>
      </c>
      <c r="D31" s="2" t="s">
        <v>21</v>
      </c>
      <c r="E31" s="2" t="s">
        <v>18</v>
      </c>
      <c r="F31" s="2" t="s">
        <v>217</v>
      </c>
      <c r="G31" s="18">
        <f>815+794.05</f>
        <v>1609.05</v>
      </c>
      <c r="H31" s="31">
        <v>815</v>
      </c>
      <c r="I31" s="30">
        <f t="shared" si="0"/>
        <v>794.05</v>
      </c>
    </row>
    <row r="32" spans="1:9" ht="26.25" customHeight="1" x14ac:dyDescent="0.25">
      <c r="A32" s="4">
        <v>30</v>
      </c>
      <c r="B32" s="7" t="s">
        <v>60</v>
      </c>
      <c r="C32" s="2" t="s">
        <v>61</v>
      </c>
      <c r="D32" s="2" t="s">
        <v>146</v>
      </c>
      <c r="E32" s="2" t="s">
        <v>18</v>
      </c>
      <c r="F32" s="2" t="s">
        <v>195</v>
      </c>
      <c r="G32" s="15">
        <f>750+736.9</f>
        <v>1486.9</v>
      </c>
      <c r="H32" s="31">
        <v>750</v>
      </c>
      <c r="I32" s="30">
        <f t="shared" si="0"/>
        <v>736.90000000000009</v>
      </c>
    </row>
    <row r="33" spans="1:12" ht="26.25" customHeight="1" x14ac:dyDescent="0.25">
      <c r="A33" s="4">
        <v>31</v>
      </c>
      <c r="B33" s="7" t="s">
        <v>45</v>
      </c>
      <c r="C33" s="2" t="s">
        <v>42</v>
      </c>
      <c r="D33" s="2" t="s">
        <v>19</v>
      </c>
      <c r="E33" s="2" t="s">
        <v>18</v>
      </c>
      <c r="F33" s="2" t="s">
        <v>217</v>
      </c>
      <c r="G33" s="18">
        <f>815+789.34</f>
        <v>1604.3400000000001</v>
      </c>
      <c r="H33" s="31">
        <v>815</v>
      </c>
      <c r="I33" s="30">
        <f t="shared" si="0"/>
        <v>789.34000000000015</v>
      </c>
    </row>
    <row r="34" spans="1:12" ht="26.25" customHeight="1" x14ac:dyDescent="0.25">
      <c r="A34" s="4">
        <v>32</v>
      </c>
      <c r="B34" s="7" t="s">
        <v>44</v>
      </c>
      <c r="C34" s="2" t="s">
        <v>42</v>
      </c>
      <c r="D34" s="2" t="s">
        <v>19</v>
      </c>
      <c r="E34" s="2" t="s">
        <v>18</v>
      </c>
      <c r="F34" s="2" t="s">
        <v>124</v>
      </c>
      <c r="G34" s="15">
        <f>815+837.55</f>
        <v>1652.55</v>
      </c>
      <c r="H34" s="31">
        <v>815</v>
      </c>
      <c r="I34" s="30">
        <f t="shared" si="0"/>
        <v>837.55</v>
      </c>
    </row>
    <row r="35" spans="1:12" ht="26.25" customHeight="1" x14ac:dyDescent="0.25">
      <c r="A35" s="4">
        <v>33</v>
      </c>
      <c r="B35" s="7" t="s">
        <v>46</v>
      </c>
      <c r="C35" s="2" t="s">
        <v>47</v>
      </c>
      <c r="D35" s="2" t="s">
        <v>19</v>
      </c>
      <c r="E35" s="2" t="s">
        <v>18</v>
      </c>
      <c r="F35" s="2" t="s">
        <v>195</v>
      </c>
      <c r="G35" s="15">
        <f>815+795.62</f>
        <v>1610.62</v>
      </c>
      <c r="H35" s="31">
        <v>815</v>
      </c>
      <c r="I35" s="30">
        <f t="shared" si="0"/>
        <v>795.61999999999989</v>
      </c>
    </row>
    <row r="36" spans="1:12" ht="26.25" customHeight="1" x14ac:dyDescent="0.25">
      <c r="A36" s="4">
        <v>34</v>
      </c>
      <c r="B36" s="7" t="s">
        <v>76</v>
      </c>
      <c r="C36" s="2" t="s">
        <v>73</v>
      </c>
      <c r="D36" s="2" t="s">
        <v>19</v>
      </c>
      <c r="E36" s="2" t="s">
        <v>18</v>
      </c>
      <c r="F36" s="2" t="s">
        <v>217</v>
      </c>
      <c r="G36" s="18">
        <f>815+794.18</f>
        <v>1609.1799999999998</v>
      </c>
      <c r="H36" s="31">
        <v>815</v>
      </c>
      <c r="I36" s="30">
        <f t="shared" si="0"/>
        <v>794.17999999999984</v>
      </c>
    </row>
    <row r="37" spans="1:12" ht="26.25" customHeight="1" x14ac:dyDescent="0.25">
      <c r="A37" s="4">
        <v>35</v>
      </c>
      <c r="B37" s="7" t="s">
        <v>226</v>
      </c>
      <c r="C37" s="2" t="s">
        <v>143</v>
      </c>
      <c r="D37" s="2" t="s">
        <v>19</v>
      </c>
      <c r="E37" s="2" t="s">
        <v>18</v>
      </c>
      <c r="F37" s="2" t="s">
        <v>223</v>
      </c>
      <c r="G37" s="15">
        <f>1100+841.79</f>
        <v>1941.79</v>
      </c>
      <c r="H37" s="31">
        <v>1100</v>
      </c>
      <c r="I37" s="30">
        <f t="shared" si="0"/>
        <v>841.79</v>
      </c>
    </row>
    <row r="38" spans="1:12" ht="26.25" customHeight="1" x14ac:dyDescent="0.25">
      <c r="A38" s="4">
        <v>36</v>
      </c>
      <c r="B38" s="1" t="s">
        <v>247</v>
      </c>
      <c r="C38" s="2" t="s">
        <v>143</v>
      </c>
      <c r="D38" s="2" t="s">
        <v>155</v>
      </c>
      <c r="E38" s="2" t="s">
        <v>147</v>
      </c>
      <c r="F38" s="2" t="s">
        <v>245</v>
      </c>
      <c r="G38" s="15"/>
      <c r="H38" s="31"/>
      <c r="I38" s="30"/>
    </row>
    <row r="39" spans="1:12" ht="26.25" customHeight="1" x14ac:dyDescent="0.25">
      <c r="A39" s="4">
        <v>37</v>
      </c>
      <c r="B39" s="7" t="s">
        <v>80</v>
      </c>
      <c r="C39" s="2" t="s">
        <v>79</v>
      </c>
      <c r="D39" s="2" t="s">
        <v>21</v>
      </c>
      <c r="E39" s="2" t="s">
        <v>17</v>
      </c>
      <c r="F39" s="2" t="s">
        <v>222</v>
      </c>
      <c r="G39" s="15">
        <f>1100+846.59</f>
        <v>1946.5900000000001</v>
      </c>
      <c r="H39" s="31">
        <v>1063.33</v>
      </c>
      <c r="I39" s="30">
        <f>G39-H39</f>
        <v>883.26000000000022</v>
      </c>
      <c r="J39" s="28"/>
    </row>
    <row r="40" spans="1:12" ht="26.25" customHeight="1" x14ac:dyDescent="0.25">
      <c r="A40" s="4">
        <v>38</v>
      </c>
      <c r="B40" s="7" t="s">
        <v>227</v>
      </c>
      <c r="C40" s="2" t="s">
        <v>79</v>
      </c>
      <c r="D40" s="2" t="s">
        <v>21</v>
      </c>
      <c r="E40" s="2" t="s">
        <v>17</v>
      </c>
      <c r="F40" s="2" t="s">
        <v>222</v>
      </c>
      <c r="G40" s="15">
        <f>1100+855.16</f>
        <v>1955.1599999999999</v>
      </c>
      <c r="H40" s="31">
        <v>1063.33</v>
      </c>
      <c r="I40" s="30">
        <f>G40-H40</f>
        <v>891.82999999999993</v>
      </c>
    </row>
    <row r="41" spans="1:12" ht="26.25" customHeight="1" x14ac:dyDescent="0.25">
      <c r="A41" s="4">
        <v>39</v>
      </c>
      <c r="B41" s="7" t="s">
        <v>81</v>
      </c>
      <c r="C41" s="2" t="s">
        <v>79</v>
      </c>
      <c r="D41" s="2" t="s">
        <v>21</v>
      </c>
      <c r="E41" s="2" t="s">
        <v>17</v>
      </c>
      <c r="F41" s="2" t="s">
        <v>124</v>
      </c>
      <c r="G41" s="15">
        <f>815+613.28</f>
        <v>1428.28</v>
      </c>
      <c r="H41" s="31">
        <v>787.83</v>
      </c>
      <c r="I41" s="30">
        <f>G41-H41</f>
        <v>640.44999999999993</v>
      </c>
    </row>
    <row r="42" spans="1:12" ht="30.75" customHeight="1" x14ac:dyDescent="0.25">
      <c r="A42" s="4">
        <v>40</v>
      </c>
      <c r="B42" s="1" t="s">
        <v>105</v>
      </c>
      <c r="C42" s="2" t="s">
        <v>10</v>
      </c>
      <c r="D42" s="2" t="s">
        <v>149</v>
      </c>
      <c r="E42" s="2" t="s">
        <v>18</v>
      </c>
      <c r="F42" s="2" t="s">
        <v>228</v>
      </c>
      <c r="G42" s="15">
        <v>6466.84</v>
      </c>
      <c r="H42" s="27"/>
    </row>
    <row r="43" spans="1:12" ht="26.25" customHeight="1" x14ac:dyDescent="0.25">
      <c r="A43" s="4">
        <v>41</v>
      </c>
      <c r="B43" s="6" t="s">
        <v>106</v>
      </c>
      <c r="C43" s="2" t="s">
        <v>10</v>
      </c>
      <c r="D43" s="2" t="s">
        <v>149</v>
      </c>
      <c r="E43" s="2" t="s">
        <v>17</v>
      </c>
      <c r="F43" s="2" t="s">
        <v>206</v>
      </c>
      <c r="G43" s="15">
        <v>5500.2</v>
      </c>
      <c r="H43" s="47"/>
      <c r="L43" s="28"/>
    </row>
    <row r="44" spans="1:12" ht="26.25" customHeight="1" x14ac:dyDescent="0.25">
      <c r="A44" s="4">
        <v>42</v>
      </c>
      <c r="B44" s="6" t="s">
        <v>107</v>
      </c>
      <c r="C44" s="2" t="s">
        <v>10</v>
      </c>
      <c r="D44" s="2" t="s">
        <v>149</v>
      </c>
      <c r="E44" s="2" t="s">
        <v>17</v>
      </c>
      <c r="F44" s="2" t="s">
        <v>206</v>
      </c>
      <c r="G44" s="15">
        <v>4966.84</v>
      </c>
      <c r="H44" s="47"/>
    </row>
    <row r="45" spans="1:12" ht="26.25" customHeight="1" x14ac:dyDescent="0.25">
      <c r="A45" s="4">
        <v>43</v>
      </c>
      <c r="B45" s="3" t="s">
        <v>111</v>
      </c>
      <c r="C45" s="2" t="s">
        <v>10</v>
      </c>
      <c r="D45" s="2" t="s">
        <v>149</v>
      </c>
      <c r="E45" s="2" t="s">
        <v>17</v>
      </c>
      <c r="F45" s="2" t="s">
        <v>206</v>
      </c>
      <c r="G45" s="15">
        <v>5500.2</v>
      </c>
      <c r="H45" s="47"/>
    </row>
    <row r="46" spans="1:12" ht="26.25" customHeight="1" x14ac:dyDescent="0.25">
      <c r="A46" s="4">
        <v>44</v>
      </c>
      <c r="B46" s="3" t="s">
        <v>113</v>
      </c>
      <c r="C46" s="2" t="s">
        <v>10</v>
      </c>
      <c r="D46" s="2" t="s">
        <v>149</v>
      </c>
      <c r="E46" s="2" t="s">
        <v>17</v>
      </c>
      <c r="F46" s="2" t="s">
        <v>206</v>
      </c>
      <c r="G46" s="15">
        <v>5500.2</v>
      </c>
      <c r="H46" s="47"/>
    </row>
    <row r="47" spans="1:12" ht="26.25" customHeight="1" x14ac:dyDescent="0.25">
      <c r="A47" s="4">
        <v>45</v>
      </c>
      <c r="B47" s="3" t="s">
        <v>114</v>
      </c>
      <c r="C47" s="2" t="s">
        <v>10</v>
      </c>
      <c r="D47" s="2" t="s">
        <v>149</v>
      </c>
      <c r="E47" s="2" t="s">
        <v>17</v>
      </c>
      <c r="F47" s="2" t="s">
        <v>206</v>
      </c>
      <c r="G47" s="15">
        <v>4966.84</v>
      </c>
      <c r="H47" s="47"/>
    </row>
    <row r="48" spans="1:12" ht="26.25" customHeight="1" x14ac:dyDescent="0.25">
      <c r="A48" s="4">
        <v>46</v>
      </c>
      <c r="B48" s="3" t="s">
        <v>115</v>
      </c>
      <c r="C48" s="2" t="s">
        <v>10</v>
      </c>
      <c r="D48" s="2" t="s">
        <v>149</v>
      </c>
      <c r="E48" s="2" t="s">
        <v>17</v>
      </c>
      <c r="F48" s="2" t="s">
        <v>206</v>
      </c>
      <c r="G48" s="15">
        <v>4966.84</v>
      </c>
      <c r="H48" s="47"/>
    </row>
    <row r="49" spans="1:7" ht="26.25" customHeight="1" x14ac:dyDescent="0.25">
      <c r="A49" s="4">
        <v>47</v>
      </c>
      <c r="B49" s="3" t="s">
        <v>116</v>
      </c>
      <c r="C49" s="2" t="s">
        <v>10</v>
      </c>
      <c r="D49" s="2" t="s">
        <v>149</v>
      </c>
      <c r="E49" s="2" t="s">
        <v>17</v>
      </c>
      <c r="F49" s="2" t="s">
        <v>206</v>
      </c>
      <c r="G49" s="15">
        <v>4966.84</v>
      </c>
    </row>
    <row r="50" spans="1:7" ht="26.25" customHeight="1" x14ac:dyDescent="0.25">
      <c r="A50" s="4">
        <v>48</v>
      </c>
      <c r="B50" s="3" t="s">
        <v>117</v>
      </c>
      <c r="C50" s="2" t="s">
        <v>10</v>
      </c>
      <c r="D50" s="2" t="s">
        <v>149</v>
      </c>
      <c r="E50" s="2" t="s">
        <v>17</v>
      </c>
      <c r="F50" s="2" t="s">
        <v>206</v>
      </c>
      <c r="G50" s="15">
        <v>4966.84</v>
      </c>
    </row>
    <row r="51" spans="1:7" ht="26.25" customHeight="1" x14ac:dyDescent="0.25">
      <c r="A51" s="4">
        <v>49</v>
      </c>
      <c r="B51" s="3" t="s">
        <v>118</v>
      </c>
      <c r="C51" s="2" t="s">
        <v>10</v>
      </c>
      <c r="D51" s="2" t="s">
        <v>149</v>
      </c>
      <c r="E51" s="2" t="s">
        <v>17</v>
      </c>
      <c r="F51" s="2" t="s">
        <v>206</v>
      </c>
      <c r="G51" s="15">
        <v>5500.2</v>
      </c>
    </row>
    <row r="52" spans="1:7" ht="26.25" customHeight="1" x14ac:dyDescent="0.25">
      <c r="A52" s="4">
        <v>50</v>
      </c>
      <c r="B52" s="3" t="s">
        <v>119</v>
      </c>
      <c r="C52" s="2" t="s">
        <v>10</v>
      </c>
      <c r="D52" s="2" t="s">
        <v>149</v>
      </c>
      <c r="E52" s="2" t="s">
        <v>17</v>
      </c>
      <c r="F52" s="2" t="s">
        <v>206</v>
      </c>
      <c r="G52" s="15">
        <v>4966.84</v>
      </c>
    </row>
    <row r="53" spans="1:7" ht="26.25" customHeight="1" x14ac:dyDescent="0.25">
      <c r="A53" s="4">
        <v>51</v>
      </c>
      <c r="B53" s="3" t="s">
        <v>112</v>
      </c>
      <c r="C53" s="2" t="s">
        <v>10</v>
      </c>
      <c r="D53" s="2" t="s">
        <v>149</v>
      </c>
      <c r="E53" s="2" t="s">
        <v>17</v>
      </c>
      <c r="F53" s="2" t="s">
        <v>206</v>
      </c>
      <c r="G53" s="15">
        <v>4966.84</v>
      </c>
    </row>
    <row r="54" spans="1:7" ht="26.25" customHeight="1" x14ac:dyDescent="0.25">
      <c r="A54" s="4">
        <v>52</v>
      </c>
      <c r="B54" s="6" t="s">
        <v>108</v>
      </c>
      <c r="C54" s="2" t="s">
        <v>10</v>
      </c>
      <c r="D54" s="2" t="s">
        <v>148</v>
      </c>
      <c r="E54" s="2" t="s">
        <v>17</v>
      </c>
      <c r="F54" s="2" t="s">
        <v>206</v>
      </c>
      <c r="G54" s="15">
        <v>4366.84</v>
      </c>
    </row>
    <row r="55" spans="1:7" ht="26.25" customHeight="1" x14ac:dyDescent="0.25">
      <c r="A55" s="4">
        <v>53</v>
      </c>
      <c r="B55" s="6" t="s">
        <v>109</v>
      </c>
      <c r="C55" s="2" t="s">
        <v>10</v>
      </c>
      <c r="D55" s="2" t="s">
        <v>148</v>
      </c>
      <c r="E55" s="2" t="s">
        <v>17</v>
      </c>
      <c r="F55" s="2" t="s">
        <v>206</v>
      </c>
      <c r="G55" s="15">
        <v>4900.2</v>
      </c>
    </row>
    <row r="56" spans="1:7" ht="26.25" customHeight="1" x14ac:dyDescent="0.25">
      <c r="A56" s="4">
        <v>54</v>
      </c>
      <c r="B56" s="6" t="s">
        <v>110</v>
      </c>
      <c r="C56" s="2" t="s">
        <v>10</v>
      </c>
      <c r="D56" s="2" t="s">
        <v>148</v>
      </c>
      <c r="E56" s="2" t="s">
        <v>17</v>
      </c>
      <c r="F56" s="2" t="s">
        <v>206</v>
      </c>
      <c r="G56" s="15">
        <v>4900.2</v>
      </c>
    </row>
    <row r="57" spans="1:7" ht="38.25" x14ac:dyDescent="0.25">
      <c r="A57" s="4">
        <v>55</v>
      </c>
      <c r="B57" s="1" t="s">
        <v>230</v>
      </c>
      <c r="C57" s="2" t="s">
        <v>10</v>
      </c>
      <c r="D57" s="2" t="s">
        <v>153</v>
      </c>
      <c r="E57" s="2" t="s">
        <v>18</v>
      </c>
      <c r="F57" s="2" t="s">
        <v>229</v>
      </c>
      <c r="G57" s="15">
        <v>4366.84</v>
      </c>
    </row>
    <row r="58" spans="1:7" ht="26.25" customHeight="1" x14ac:dyDescent="0.25">
      <c r="A58" s="4">
        <v>56</v>
      </c>
      <c r="B58" s="1" t="s">
        <v>191</v>
      </c>
      <c r="C58" s="2" t="s">
        <v>12</v>
      </c>
      <c r="D58" s="2" t="s">
        <v>148</v>
      </c>
      <c r="E58" s="2" t="s">
        <v>18</v>
      </c>
      <c r="F58" s="2" t="s">
        <v>207</v>
      </c>
    </row>
  </sheetData>
  <mergeCells count="1">
    <mergeCell ref="A1:G1"/>
  </mergeCells>
  <printOptions horizontalCentered="1"/>
  <pageMargins left="0.70866141732283472" right="0.70866141732283472" top="0.74803149606299213" bottom="0.23622047244094491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"/>
  <sheetViews>
    <sheetView workbookViewId="0">
      <selection activeCell="F17" sqref="F17"/>
    </sheetView>
  </sheetViews>
  <sheetFormatPr baseColWidth="10" defaultRowHeight="15" x14ac:dyDescent="0.25"/>
  <cols>
    <col min="1" max="1" width="6.42578125" style="37" customWidth="1"/>
    <col min="2" max="2" width="29.7109375" customWidth="1"/>
    <col min="3" max="3" width="22.5703125" customWidth="1"/>
    <col min="4" max="4" width="13.85546875" customWidth="1"/>
    <col min="5" max="5" width="14.140625" customWidth="1"/>
    <col min="6" max="6" width="20.5703125" customWidth="1"/>
  </cols>
  <sheetData>
    <row r="5" spans="1:7" ht="18" customHeight="1" x14ac:dyDescent="0.25">
      <c r="A5" s="52" t="s">
        <v>298</v>
      </c>
      <c r="B5" s="52"/>
      <c r="C5" s="52"/>
      <c r="D5" s="52"/>
      <c r="E5" s="52"/>
      <c r="F5" s="52"/>
      <c r="G5" s="32"/>
    </row>
    <row r="7" spans="1:7" ht="25.5" x14ac:dyDescent="0.25">
      <c r="A7" s="13" t="s">
        <v>0</v>
      </c>
      <c r="B7" s="13" t="s">
        <v>1</v>
      </c>
      <c r="C7" s="13" t="s">
        <v>131</v>
      </c>
      <c r="D7" s="13" t="s">
        <v>132</v>
      </c>
      <c r="E7" s="13" t="s">
        <v>225</v>
      </c>
      <c r="F7" s="13" t="s">
        <v>13</v>
      </c>
    </row>
    <row r="8" spans="1:7" ht="25.5" x14ac:dyDescent="0.25">
      <c r="A8" s="38">
        <v>1</v>
      </c>
      <c r="B8" s="36" t="s">
        <v>75</v>
      </c>
      <c r="C8" s="2" t="s">
        <v>73</v>
      </c>
      <c r="D8" s="2" t="s">
        <v>145</v>
      </c>
      <c r="E8" s="2" t="s">
        <v>147</v>
      </c>
      <c r="F8" s="2" t="s">
        <v>245</v>
      </c>
    </row>
    <row r="9" spans="1:7" ht="25.5" x14ac:dyDescent="0.25">
      <c r="A9" s="38">
        <v>2</v>
      </c>
      <c r="B9" s="36" t="s">
        <v>246</v>
      </c>
      <c r="C9" s="2" t="s">
        <v>64</v>
      </c>
      <c r="D9" s="2" t="s">
        <v>145</v>
      </c>
      <c r="E9" s="2" t="s">
        <v>147</v>
      </c>
      <c r="F9" s="2" t="s">
        <v>245</v>
      </c>
    </row>
    <row r="10" spans="1:7" ht="25.5" x14ac:dyDescent="0.25">
      <c r="A10" s="38">
        <v>3</v>
      </c>
      <c r="B10" s="36" t="s">
        <v>68</v>
      </c>
      <c r="C10" s="2" t="s">
        <v>142</v>
      </c>
      <c r="D10" s="2" t="s">
        <v>146</v>
      </c>
      <c r="E10" s="2" t="s">
        <v>147</v>
      </c>
      <c r="F10" s="2" t="s">
        <v>245</v>
      </c>
    </row>
    <row r="11" spans="1:7" ht="25.5" x14ac:dyDescent="0.25">
      <c r="A11" s="38">
        <v>4</v>
      </c>
      <c r="B11" s="36" t="s">
        <v>69</v>
      </c>
      <c r="C11" s="2" t="s">
        <v>142</v>
      </c>
      <c r="D11" s="2" t="s">
        <v>145</v>
      </c>
      <c r="E11" s="2" t="s">
        <v>147</v>
      </c>
      <c r="F11" s="2" t="s">
        <v>245</v>
      </c>
    </row>
    <row r="12" spans="1:7" ht="25.5" x14ac:dyDescent="0.25">
      <c r="A12" s="38">
        <v>5</v>
      </c>
      <c r="B12" s="36" t="s">
        <v>56</v>
      </c>
      <c r="C12" s="2" t="s">
        <v>51</v>
      </c>
      <c r="D12" s="2" t="s">
        <v>160</v>
      </c>
      <c r="E12" s="2" t="s">
        <v>147</v>
      </c>
      <c r="F12" s="2" t="s">
        <v>245</v>
      </c>
    </row>
    <row r="13" spans="1:7" ht="25.5" x14ac:dyDescent="0.25">
      <c r="A13" s="38">
        <v>6</v>
      </c>
      <c r="B13" s="36" t="s">
        <v>55</v>
      </c>
      <c r="C13" s="2" t="s">
        <v>51</v>
      </c>
      <c r="D13" s="2" t="s">
        <v>160</v>
      </c>
      <c r="E13" s="2" t="s">
        <v>147</v>
      </c>
      <c r="F13" s="2" t="s">
        <v>244</v>
      </c>
    </row>
    <row r="14" spans="1:7" ht="25.5" x14ac:dyDescent="0.25">
      <c r="A14" s="38">
        <v>7</v>
      </c>
      <c r="B14" s="36" t="s">
        <v>127</v>
      </c>
      <c r="C14" s="2" t="s">
        <v>140</v>
      </c>
      <c r="D14" s="2" t="s">
        <v>145</v>
      </c>
      <c r="E14" s="2" t="s">
        <v>147</v>
      </c>
      <c r="F14" s="2" t="s">
        <v>243</v>
      </c>
    </row>
    <row r="15" spans="1:7" ht="25.5" x14ac:dyDescent="0.25">
      <c r="A15" s="38">
        <v>8</v>
      </c>
      <c r="B15" s="36" t="s">
        <v>122</v>
      </c>
      <c r="C15" s="2" t="s">
        <v>123</v>
      </c>
      <c r="D15" s="2" t="s">
        <v>145</v>
      </c>
      <c r="E15" s="2" t="s">
        <v>147</v>
      </c>
      <c r="F15" s="2" t="s">
        <v>244</v>
      </c>
    </row>
  </sheetData>
  <autoFilter ref="A7:G7">
    <sortState ref="A8:G15">
      <sortCondition ref="B7"/>
    </sortState>
  </autoFilter>
  <mergeCells count="1">
    <mergeCell ref="A5:F5"/>
  </mergeCells>
  <pageMargins left="0.70866141732283472" right="0.18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I13" sqref="I13"/>
    </sheetView>
  </sheetViews>
  <sheetFormatPr baseColWidth="10" defaultRowHeight="12.75" x14ac:dyDescent="0.25"/>
  <cols>
    <col min="1" max="1" width="5.7109375" style="42" customWidth="1"/>
    <col min="2" max="2" width="30.140625" style="42" customWidth="1"/>
    <col min="3" max="3" width="14.7109375" style="43" customWidth="1"/>
    <col min="4" max="4" width="15.42578125" style="43" customWidth="1"/>
    <col min="5" max="5" width="18.5703125" style="43" customWidth="1"/>
    <col min="6" max="6" width="30" style="43" customWidth="1"/>
    <col min="7" max="16384" width="11.42578125" style="42"/>
  </cols>
  <sheetData>
    <row r="1" spans="1:6" s="39" customFormat="1" ht="31.5" customHeight="1" x14ac:dyDescent="0.25">
      <c r="A1" s="55" t="s">
        <v>299</v>
      </c>
      <c r="B1" s="55"/>
      <c r="C1" s="55"/>
      <c r="D1" s="55"/>
      <c r="E1" s="55"/>
      <c r="F1" s="55"/>
    </row>
    <row r="2" spans="1:6" s="41" customFormat="1" ht="16.5" customHeight="1" x14ac:dyDescent="0.25">
      <c r="A2" s="8"/>
      <c r="B2" s="8"/>
      <c r="C2" s="8"/>
      <c r="D2" s="8"/>
      <c r="E2" s="8"/>
      <c r="F2" s="40"/>
    </row>
    <row r="3" spans="1:6" s="41" customFormat="1" ht="21.75" customHeight="1" x14ac:dyDescent="0.25">
      <c r="A3" s="13" t="s">
        <v>0</v>
      </c>
      <c r="B3" s="13" t="s">
        <v>1</v>
      </c>
      <c r="C3" s="13" t="s">
        <v>131</v>
      </c>
      <c r="D3" s="54" t="s">
        <v>132</v>
      </c>
      <c r="E3" s="54"/>
      <c r="F3" s="13" t="s">
        <v>13</v>
      </c>
    </row>
    <row r="4" spans="1:6" ht="30" customHeight="1" x14ac:dyDescent="0.25">
      <c r="A4" s="4">
        <v>1</v>
      </c>
      <c r="B4" s="1" t="s">
        <v>271</v>
      </c>
      <c r="C4" s="2" t="s">
        <v>269</v>
      </c>
      <c r="D4" s="2" t="s">
        <v>21</v>
      </c>
      <c r="E4" s="2" t="s">
        <v>36</v>
      </c>
      <c r="F4" s="2" t="s">
        <v>272</v>
      </c>
    </row>
    <row r="5" spans="1:6" s="44" customFormat="1" ht="30" customHeight="1" x14ac:dyDescent="0.25">
      <c r="A5" s="4">
        <v>2</v>
      </c>
      <c r="B5" s="3" t="s">
        <v>121</v>
      </c>
      <c r="C5" s="2" t="s">
        <v>10</v>
      </c>
      <c r="D5" s="2" t="s">
        <v>21</v>
      </c>
      <c r="E5" s="2" t="s">
        <v>36</v>
      </c>
      <c r="F5" s="2" t="s">
        <v>255</v>
      </c>
    </row>
    <row r="6" spans="1:6" s="44" customFormat="1" ht="30" customHeight="1" x14ac:dyDescent="0.25">
      <c r="A6" s="4">
        <v>3</v>
      </c>
      <c r="B6" s="1" t="s">
        <v>90</v>
      </c>
      <c r="C6" s="2" t="s">
        <v>12</v>
      </c>
      <c r="D6" s="2" t="s">
        <v>150</v>
      </c>
      <c r="E6" s="2" t="s">
        <v>16</v>
      </c>
      <c r="F6" s="2" t="s">
        <v>257</v>
      </c>
    </row>
    <row r="7" spans="1:6" ht="30" customHeight="1" x14ac:dyDescent="0.25">
      <c r="A7" s="4">
        <v>4</v>
      </c>
      <c r="B7" s="1" t="s">
        <v>38</v>
      </c>
      <c r="C7" s="2" t="s">
        <v>37</v>
      </c>
      <c r="D7" s="2" t="s">
        <v>150</v>
      </c>
      <c r="E7" s="2" t="s">
        <v>16</v>
      </c>
      <c r="F7" s="2" t="s">
        <v>260</v>
      </c>
    </row>
    <row r="8" spans="1:6" ht="30" customHeight="1" x14ac:dyDescent="0.25">
      <c r="A8" s="4">
        <v>5</v>
      </c>
      <c r="B8" s="7" t="s">
        <v>130</v>
      </c>
      <c r="C8" s="2" t="s">
        <v>129</v>
      </c>
      <c r="D8" s="2" t="s">
        <v>21</v>
      </c>
      <c r="E8" s="2" t="s">
        <v>36</v>
      </c>
      <c r="F8" s="2" t="s">
        <v>273</v>
      </c>
    </row>
    <row r="9" spans="1:6" ht="30" customHeight="1" x14ac:dyDescent="0.25">
      <c r="A9" s="4">
        <v>6</v>
      </c>
      <c r="B9" s="1" t="s">
        <v>277</v>
      </c>
      <c r="C9" s="2" t="s">
        <v>47</v>
      </c>
      <c r="D9" s="2" t="s">
        <v>21</v>
      </c>
      <c r="E9" s="2" t="s">
        <v>36</v>
      </c>
      <c r="F9" s="2" t="s">
        <v>243</v>
      </c>
    </row>
    <row r="10" spans="1:6" ht="30" customHeight="1" x14ac:dyDescent="0.25">
      <c r="A10" s="4">
        <v>7</v>
      </c>
      <c r="B10" s="1" t="s">
        <v>281</v>
      </c>
      <c r="C10" s="2" t="s">
        <v>79</v>
      </c>
      <c r="D10" s="2" t="s">
        <v>21</v>
      </c>
      <c r="E10" s="2" t="s">
        <v>36</v>
      </c>
      <c r="F10" s="2" t="s">
        <v>282</v>
      </c>
    </row>
    <row r="11" spans="1:6" ht="30" customHeight="1" x14ac:dyDescent="0.25">
      <c r="A11" s="4">
        <v>8</v>
      </c>
      <c r="B11" s="1" t="s">
        <v>274</v>
      </c>
      <c r="C11" s="2" t="s">
        <v>61</v>
      </c>
      <c r="D11" s="2" t="s">
        <v>21</v>
      </c>
      <c r="E11" s="2" t="s">
        <v>16</v>
      </c>
      <c r="F11" s="2" t="s">
        <v>243</v>
      </c>
    </row>
    <row r="12" spans="1:6" ht="30" customHeight="1" x14ac:dyDescent="0.25">
      <c r="A12" s="4">
        <v>9</v>
      </c>
      <c r="B12" s="1" t="s">
        <v>39</v>
      </c>
      <c r="C12" s="2" t="s">
        <v>37</v>
      </c>
      <c r="D12" s="2" t="s">
        <v>21</v>
      </c>
      <c r="E12" s="2" t="s">
        <v>16</v>
      </c>
      <c r="F12" s="2" t="s">
        <v>261</v>
      </c>
    </row>
    <row r="13" spans="1:6" s="44" customFormat="1" ht="30" customHeight="1" x14ac:dyDescent="0.25">
      <c r="A13" s="4">
        <v>10</v>
      </c>
      <c r="B13" s="3" t="s">
        <v>120</v>
      </c>
      <c r="C13" s="2" t="s">
        <v>10</v>
      </c>
      <c r="D13" s="2" t="s">
        <v>21</v>
      </c>
      <c r="E13" s="2" t="s">
        <v>36</v>
      </c>
      <c r="F13" s="2" t="s">
        <v>254</v>
      </c>
    </row>
    <row r="14" spans="1:6" ht="30" customHeight="1" x14ac:dyDescent="0.25">
      <c r="A14" s="4">
        <v>11</v>
      </c>
      <c r="B14" s="1" t="s">
        <v>266</v>
      </c>
      <c r="C14" s="2" t="s">
        <v>96</v>
      </c>
      <c r="D14" s="2" t="s">
        <v>21</v>
      </c>
      <c r="E14" s="2" t="s">
        <v>36</v>
      </c>
      <c r="F14" s="2" t="s">
        <v>265</v>
      </c>
    </row>
    <row r="15" spans="1:6" ht="30" customHeight="1" x14ac:dyDescent="0.25">
      <c r="A15" s="4">
        <v>12</v>
      </c>
      <c r="B15" s="1" t="s">
        <v>194</v>
      </c>
      <c r="C15" s="2" t="s">
        <v>269</v>
      </c>
      <c r="D15" s="2" t="s">
        <v>21</v>
      </c>
      <c r="E15" s="2" t="s">
        <v>36</v>
      </c>
      <c r="F15" s="2" t="s">
        <v>270</v>
      </c>
    </row>
    <row r="16" spans="1:6" ht="30" customHeight="1" x14ac:dyDescent="0.25">
      <c r="A16" s="4">
        <v>13</v>
      </c>
      <c r="B16" s="1" t="s">
        <v>276</v>
      </c>
      <c r="C16" s="2" t="s">
        <v>47</v>
      </c>
      <c r="D16" s="2" t="s">
        <v>21</v>
      </c>
      <c r="E16" s="2" t="s">
        <v>36</v>
      </c>
      <c r="F16" s="2" t="s">
        <v>243</v>
      </c>
    </row>
    <row r="17" spans="1:6" ht="30" customHeight="1" x14ac:dyDescent="0.25">
      <c r="A17" s="4">
        <v>14</v>
      </c>
      <c r="B17" s="1" t="s">
        <v>275</v>
      </c>
      <c r="C17" s="2" t="s">
        <v>64</v>
      </c>
      <c r="D17" s="2" t="s">
        <v>21</v>
      </c>
      <c r="E17" s="2" t="s">
        <v>36</v>
      </c>
      <c r="F17" s="2" t="s">
        <v>243</v>
      </c>
    </row>
    <row r="18" spans="1:6" ht="30" customHeight="1" x14ac:dyDescent="0.25">
      <c r="A18" s="4">
        <v>15</v>
      </c>
      <c r="B18" s="45" t="s">
        <v>300</v>
      </c>
      <c r="C18" s="2" t="s">
        <v>73</v>
      </c>
      <c r="D18" s="2" t="s">
        <v>21</v>
      </c>
      <c r="E18" s="2" t="s">
        <v>16</v>
      </c>
      <c r="F18" s="46" t="s">
        <v>243</v>
      </c>
    </row>
    <row r="19" spans="1:6" ht="30" customHeight="1" x14ac:dyDescent="0.25">
      <c r="A19" s="4">
        <v>16</v>
      </c>
      <c r="B19" s="1" t="s">
        <v>26</v>
      </c>
      <c r="C19" s="4" t="s">
        <v>102</v>
      </c>
      <c r="D19" s="2" t="s">
        <v>21</v>
      </c>
      <c r="E19" s="2" t="s">
        <v>36</v>
      </c>
      <c r="F19" s="2" t="s">
        <v>243</v>
      </c>
    </row>
    <row r="20" spans="1:6" ht="30" customHeight="1" x14ac:dyDescent="0.25">
      <c r="A20" s="4">
        <v>17</v>
      </c>
      <c r="B20" s="1" t="s">
        <v>77</v>
      </c>
      <c r="C20" s="2" t="s">
        <v>73</v>
      </c>
      <c r="D20" s="2" t="s">
        <v>21</v>
      </c>
      <c r="E20" s="2" t="s">
        <v>278</v>
      </c>
      <c r="F20" s="2" t="s">
        <v>243</v>
      </c>
    </row>
    <row r="21" spans="1:6" ht="30" customHeight="1" x14ac:dyDescent="0.25">
      <c r="A21" s="4">
        <v>18</v>
      </c>
      <c r="B21" s="1" t="s">
        <v>82</v>
      </c>
      <c r="C21" s="2" t="s">
        <v>79</v>
      </c>
      <c r="D21" s="2" t="s">
        <v>21</v>
      </c>
      <c r="E21" s="2" t="s">
        <v>36</v>
      </c>
      <c r="F21" s="2" t="s">
        <v>250</v>
      </c>
    </row>
    <row r="22" spans="1:6" ht="30" customHeight="1" x14ac:dyDescent="0.25">
      <c r="A22" s="4">
        <v>19</v>
      </c>
      <c r="B22" s="1" t="s">
        <v>267</v>
      </c>
      <c r="C22" s="2" t="s">
        <v>96</v>
      </c>
      <c r="D22" s="2" t="s">
        <v>21</v>
      </c>
      <c r="E22" s="2" t="s">
        <v>36</v>
      </c>
      <c r="F22" s="2" t="s">
        <v>265</v>
      </c>
    </row>
    <row r="23" spans="1:6" ht="30" customHeight="1" x14ac:dyDescent="0.25">
      <c r="A23" s="4">
        <v>20</v>
      </c>
      <c r="B23" s="1" t="s">
        <v>97</v>
      </c>
      <c r="C23" s="2" t="s">
        <v>96</v>
      </c>
      <c r="D23" s="2" t="s">
        <v>21</v>
      </c>
      <c r="E23" s="2" t="s">
        <v>16</v>
      </c>
      <c r="F23" s="2" t="s">
        <v>262</v>
      </c>
    </row>
    <row r="24" spans="1:6" ht="30" customHeight="1" x14ac:dyDescent="0.25">
      <c r="A24" s="4">
        <v>21</v>
      </c>
      <c r="B24" s="1" t="s">
        <v>133</v>
      </c>
      <c r="C24" s="2" t="s">
        <v>258</v>
      </c>
      <c r="D24" s="2" t="s">
        <v>15</v>
      </c>
      <c r="E24" s="2" t="s">
        <v>36</v>
      </c>
      <c r="F24" s="2" t="s">
        <v>259</v>
      </c>
    </row>
    <row r="25" spans="1:6" s="44" customFormat="1" ht="30" customHeight="1" x14ac:dyDescent="0.25">
      <c r="A25" s="4">
        <v>22</v>
      </c>
      <c r="B25" s="1" t="s">
        <v>98</v>
      </c>
      <c r="C25" s="2" t="s">
        <v>96</v>
      </c>
      <c r="D25" s="2" t="s">
        <v>21</v>
      </c>
      <c r="E25" s="2" t="s">
        <v>16</v>
      </c>
      <c r="F25" s="2" t="s">
        <v>262</v>
      </c>
    </row>
    <row r="26" spans="1:6" ht="30" customHeight="1" x14ac:dyDescent="0.25">
      <c r="A26" s="4">
        <v>23</v>
      </c>
      <c r="B26" s="1" t="s">
        <v>264</v>
      </c>
      <c r="C26" s="2" t="s">
        <v>96</v>
      </c>
      <c r="D26" s="2" t="s">
        <v>21</v>
      </c>
      <c r="E26" s="2" t="s">
        <v>36</v>
      </c>
      <c r="F26" s="2" t="s">
        <v>265</v>
      </c>
    </row>
    <row r="27" spans="1:6" s="44" customFormat="1" ht="30" customHeight="1" x14ac:dyDescent="0.25">
      <c r="A27" s="4">
        <v>24</v>
      </c>
      <c r="B27" s="1" t="s">
        <v>268</v>
      </c>
      <c r="C27" s="2" t="s">
        <v>96</v>
      </c>
      <c r="D27" s="2" t="s">
        <v>21</v>
      </c>
      <c r="E27" s="2" t="s">
        <v>36</v>
      </c>
      <c r="F27" s="2" t="s">
        <v>249</v>
      </c>
    </row>
    <row r="28" spans="1:6" ht="30" customHeight="1" x14ac:dyDescent="0.25">
      <c r="A28" s="4">
        <v>25</v>
      </c>
      <c r="B28" s="3" t="s">
        <v>126</v>
      </c>
      <c r="C28" s="2" t="s">
        <v>123</v>
      </c>
      <c r="D28" s="2" t="s">
        <v>150</v>
      </c>
      <c r="E28" s="2" t="s">
        <v>16</v>
      </c>
      <c r="F28" s="2" t="s">
        <v>243</v>
      </c>
    </row>
    <row r="29" spans="1:6" ht="30" customHeight="1" x14ac:dyDescent="0.25">
      <c r="A29" s="4">
        <v>26</v>
      </c>
      <c r="B29" s="1" t="s">
        <v>202</v>
      </c>
      <c r="C29" s="2" t="s">
        <v>96</v>
      </c>
      <c r="D29" s="2" t="s">
        <v>21</v>
      </c>
      <c r="E29" s="2" t="s">
        <v>36</v>
      </c>
      <c r="F29" s="2" t="s">
        <v>263</v>
      </c>
    </row>
    <row r="30" spans="1:6" ht="30" customHeight="1" x14ac:dyDescent="0.25">
      <c r="A30" s="4">
        <v>27</v>
      </c>
      <c r="B30" s="5" t="s">
        <v>301</v>
      </c>
      <c r="C30" s="4" t="s">
        <v>37</v>
      </c>
      <c r="D30" s="4" t="s">
        <v>302</v>
      </c>
      <c r="E30" s="4" t="s">
        <v>16</v>
      </c>
      <c r="F30" s="4" t="s">
        <v>303</v>
      </c>
    </row>
    <row r="31" spans="1:6" ht="30" customHeight="1" x14ac:dyDescent="0.25"/>
    <row r="32" spans="1:6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</sheetData>
  <autoFilter ref="A3:J3">
    <filterColumn colId="3" showButton="0"/>
    <sortState ref="A4:H29">
      <sortCondition ref="B3"/>
    </sortState>
  </autoFilter>
  <mergeCells count="2">
    <mergeCell ref="D3:E3"/>
    <mergeCell ref="A1:F1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E12" sqref="E12"/>
    </sheetView>
  </sheetViews>
  <sheetFormatPr baseColWidth="10" defaultRowHeight="15" x14ac:dyDescent="0.25"/>
  <cols>
    <col min="1" max="1" width="5.5703125" customWidth="1"/>
    <col min="2" max="2" width="23" customWidth="1"/>
    <col min="3" max="5" width="32.85546875" customWidth="1"/>
  </cols>
  <sheetData>
    <row r="4" spans="1:7" ht="18" customHeight="1" x14ac:dyDescent="0.25">
      <c r="A4" s="52" t="s">
        <v>328</v>
      </c>
      <c r="B4" s="52"/>
      <c r="C4" s="52"/>
      <c r="D4" s="52"/>
      <c r="E4" s="32"/>
      <c r="F4" s="32"/>
      <c r="G4" s="32"/>
    </row>
    <row r="6" spans="1:7" ht="25.5" customHeight="1" x14ac:dyDescent="0.25">
      <c r="A6" s="50" t="s">
        <v>0</v>
      </c>
      <c r="B6" s="50" t="s">
        <v>1</v>
      </c>
      <c r="C6" s="50" t="s">
        <v>13</v>
      </c>
      <c r="D6" s="50" t="s">
        <v>317</v>
      </c>
    </row>
    <row r="7" spans="1:7" ht="25.5" customHeight="1" x14ac:dyDescent="0.25">
      <c r="A7" s="38">
        <v>1</v>
      </c>
      <c r="B7" s="1" t="s">
        <v>105</v>
      </c>
      <c r="C7" s="2" t="s">
        <v>251</v>
      </c>
      <c r="D7" s="2" t="s">
        <v>315</v>
      </c>
    </row>
    <row r="8" spans="1:7" ht="25.5" x14ac:dyDescent="0.25">
      <c r="A8" s="38">
        <v>2</v>
      </c>
      <c r="B8" s="3" t="s">
        <v>112</v>
      </c>
      <c r="C8" s="2" t="s">
        <v>252</v>
      </c>
      <c r="D8" s="2" t="s">
        <v>323</v>
      </c>
    </row>
    <row r="9" spans="1:7" ht="25.5" x14ac:dyDescent="0.25">
      <c r="A9" s="38">
        <v>3</v>
      </c>
      <c r="B9" s="3" t="s">
        <v>115</v>
      </c>
      <c r="C9" s="2" t="s">
        <v>252</v>
      </c>
      <c r="D9" s="2" t="s">
        <v>324</v>
      </c>
    </row>
    <row r="10" spans="1:7" ht="25.5" x14ac:dyDescent="0.25">
      <c r="A10" s="38">
        <v>4</v>
      </c>
      <c r="B10" s="6" t="s">
        <v>106</v>
      </c>
      <c r="C10" s="2" t="s">
        <v>252</v>
      </c>
      <c r="D10" s="2" t="s">
        <v>316</v>
      </c>
    </row>
    <row r="11" spans="1:7" ht="25.5" x14ac:dyDescent="0.25">
      <c r="A11" s="38">
        <v>5</v>
      </c>
      <c r="B11" s="3" t="s">
        <v>111</v>
      </c>
      <c r="C11" s="2" t="s">
        <v>252</v>
      </c>
      <c r="D11" s="2" t="s">
        <v>322</v>
      </c>
    </row>
    <row r="12" spans="1:7" ht="25.5" x14ac:dyDescent="0.25">
      <c r="A12" s="38">
        <v>6</v>
      </c>
      <c r="B12" s="3" t="s">
        <v>118</v>
      </c>
      <c r="C12" s="2" t="s">
        <v>252</v>
      </c>
      <c r="D12" s="2" t="s">
        <v>326</v>
      </c>
    </row>
    <row r="13" spans="1:7" ht="25.5" x14ac:dyDescent="0.25">
      <c r="A13" s="38">
        <v>7</v>
      </c>
      <c r="B13" s="3" t="s">
        <v>119</v>
      </c>
      <c r="C13" s="2" t="s">
        <v>252</v>
      </c>
      <c r="D13" s="2" t="s">
        <v>327</v>
      </c>
    </row>
    <row r="14" spans="1:7" ht="25.5" x14ac:dyDescent="0.25">
      <c r="A14" s="38">
        <v>8</v>
      </c>
      <c r="B14" s="1" t="s">
        <v>253</v>
      </c>
      <c r="C14" s="2" t="s">
        <v>252</v>
      </c>
      <c r="D14" s="2" t="s">
        <v>321</v>
      </c>
    </row>
    <row r="15" spans="1:7" ht="25.5" x14ac:dyDescent="0.25">
      <c r="A15" s="38">
        <v>9</v>
      </c>
      <c r="B15" s="6" t="s">
        <v>107</v>
      </c>
      <c r="C15" s="2" t="s">
        <v>256</v>
      </c>
      <c r="D15" s="2" t="s">
        <v>316</v>
      </c>
    </row>
    <row r="16" spans="1:7" ht="25.5" x14ac:dyDescent="0.25">
      <c r="A16" s="38">
        <v>10</v>
      </c>
      <c r="B16" s="6" t="s">
        <v>108</v>
      </c>
      <c r="C16" s="2" t="s">
        <v>252</v>
      </c>
      <c r="D16" s="2" t="s">
        <v>318</v>
      </c>
    </row>
    <row r="17" spans="1:4" ht="25.5" x14ac:dyDescent="0.25">
      <c r="A17" s="38">
        <v>11</v>
      </c>
      <c r="B17" s="6" t="s">
        <v>109</v>
      </c>
      <c r="C17" s="2" t="s">
        <v>252</v>
      </c>
      <c r="D17" s="2" t="s">
        <v>319</v>
      </c>
    </row>
    <row r="18" spans="1:4" ht="25.5" x14ac:dyDescent="0.25">
      <c r="A18" s="38">
        <v>12</v>
      </c>
      <c r="B18" s="3" t="s">
        <v>117</v>
      </c>
      <c r="C18" s="2" t="s">
        <v>252</v>
      </c>
      <c r="D18" s="2" t="s">
        <v>321</v>
      </c>
    </row>
    <row r="19" spans="1:4" ht="25.5" x14ac:dyDescent="0.25">
      <c r="A19" s="38">
        <v>13</v>
      </c>
      <c r="B19" s="3" t="s">
        <v>116</v>
      </c>
      <c r="C19" s="2" t="s">
        <v>252</v>
      </c>
      <c r="D19" s="2" t="s">
        <v>325</v>
      </c>
    </row>
    <row r="20" spans="1:4" ht="25.5" x14ac:dyDescent="0.25">
      <c r="A20" s="38">
        <v>14</v>
      </c>
      <c r="B20" s="3" t="s">
        <v>113</v>
      </c>
      <c r="C20" s="2" t="s">
        <v>252</v>
      </c>
      <c r="D20" s="2" t="s">
        <v>323</v>
      </c>
    </row>
    <row r="21" spans="1:4" ht="25.5" x14ac:dyDescent="0.25">
      <c r="A21" s="38">
        <v>15</v>
      </c>
      <c r="B21" s="6" t="s">
        <v>110</v>
      </c>
      <c r="C21" s="2" t="s">
        <v>252</v>
      </c>
      <c r="D21" s="2" t="s">
        <v>320</v>
      </c>
    </row>
    <row r="22" spans="1:4" ht="25.5" x14ac:dyDescent="0.25">
      <c r="A22" s="38">
        <v>16</v>
      </c>
      <c r="B22" s="3" t="s">
        <v>114</v>
      </c>
      <c r="C22" s="2" t="s">
        <v>252</v>
      </c>
      <c r="D22" s="2" t="s">
        <v>323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JEFATURAS</vt:lpstr>
      <vt:lpstr>CAS 03.09.18</vt:lpstr>
      <vt:lpstr>CAP 03.09.18</vt:lpstr>
      <vt:lpstr>DEST. 03-09-18</vt:lpstr>
      <vt:lpstr>LOCADORES</vt:lpstr>
      <vt:lpstr>ESPEC. DGP</vt:lpstr>
      <vt:lpstr>'CAP 03.09.18'!Área_de_impresión</vt:lpstr>
      <vt:lpstr>'CAS 03.09.18'!Área_de_impresión</vt:lpstr>
      <vt:lpstr>'DEST. 03-09-18'!Área_de_impresión</vt:lpstr>
      <vt:lpstr>JEFATURAS!Área_de_impresión</vt:lpstr>
      <vt:lpstr>LOCADORES!Área_de_impresión</vt:lpstr>
      <vt:lpstr>'CAP 03.09.18'!Títulos_a_imprimir</vt:lpstr>
      <vt:lpstr>'CAS 03.09.18'!Títulos_a_imprimir</vt:lpstr>
      <vt:lpstr>JEFATURAS!Títulos_a_imprimir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lpariona</dc:creator>
  <cp:lastModifiedBy>Manuel Asto</cp:lastModifiedBy>
  <cp:lastPrinted>2018-09-04T22:48:48Z</cp:lastPrinted>
  <dcterms:created xsi:type="dcterms:W3CDTF">2016-11-21T19:36:43Z</dcterms:created>
  <dcterms:modified xsi:type="dcterms:W3CDTF">2018-09-05T16:48:52Z</dcterms:modified>
</cp:coreProperties>
</file>