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095" windowWidth="15420" windowHeight="4140" firstSheet="1" activeTab="1"/>
  </bookViews>
  <sheets>
    <sheet name="SET.2018" sheetId="14" state="hidden" r:id="rId1"/>
    <sheet name="RESUMEN SET.2018" sheetId="15" r:id="rId2"/>
    <sheet name="SET.JUD.18" sheetId="21" state="hidden" r:id="rId3"/>
    <sheet name="LSG- MARZO-16 (2)" sheetId="16" state="hidden" r:id="rId4"/>
  </sheets>
  <definedNames>
    <definedName name="_xlnm._FilterDatabase" localSheetId="0" hidden="1">SET.2018!$A$9:$O$51</definedName>
    <definedName name="_xlnm.Print_Area" localSheetId="3">'LSG- MARZO-16 (2)'!$A$1:$N$17</definedName>
    <definedName name="_xlnm.Print_Area" localSheetId="1">'RESUMEN SET.2018'!$A$1:$E$23</definedName>
    <definedName name="_xlnm.Print_Area" localSheetId="0">SET.2018!$A$1:$O$56</definedName>
    <definedName name="_xlnm.Print_Area" localSheetId="2">SET.JUD.18!$B$4:$L$8</definedName>
    <definedName name="_xlnm.Print_Titles" localSheetId="3">'LSG- MARZO-16 (2)'!$1:$6</definedName>
    <definedName name="_xlnm.Print_Titles" localSheetId="0">SET.2018!$1:$9</definedName>
    <definedName name="_xlnm.Print_Titles" localSheetId="2">SET.JUD.18!$3:$4</definedName>
  </definedNames>
  <calcPr calcId="125725" fullCalcOnLoad="1"/>
</workbook>
</file>

<file path=xl/calcChain.xml><?xml version="1.0" encoding="utf-8"?>
<calcChain xmlns="http://schemas.openxmlformats.org/spreadsheetml/2006/main">
  <c r="M51" i="14"/>
  <c r="D4" i="15"/>
  <c r="D6" s="1"/>
  <c r="K51" i="14"/>
  <c r="N51"/>
  <c r="O56"/>
  <c r="O55"/>
  <c r="L51"/>
  <c r="C4" i="15"/>
  <c r="E5"/>
  <c r="C5"/>
  <c r="N13" i="14"/>
  <c r="L43"/>
  <c r="N38"/>
  <c r="N27"/>
  <c r="N10"/>
  <c r="N11"/>
  <c r="N46"/>
  <c r="N45"/>
  <c r="N16"/>
  <c r="N12"/>
  <c r="N14"/>
  <c r="N15"/>
  <c r="N17"/>
  <c r="N18"/>
  <c r="N19"/>
  <c r="N20"/>
  <c r="N21"/>
  <c r="N22"/>
  <c r="N23"/>
  <c r="N24"/>
  <c r="N25"/>
  <c r="N26"/>
  <c r="N28"/>
  <c r="N29"/>
  <c r="N30"/>
  <c r="N31"/>
  <c r="N32"/>
  <c r="N33"/>
  <c r="N34"/>
  <c r="N35"/>
  <c r="N36"/>
  <c r="N37"/>
  <c r="N39"/>
  <c r="N40"/>
  <c r="N41"/>
  <c r="N42"/>
  <c r="N44"/>
  <c r="N47"/>
  <c r="N48"/>
  <c r="N49"/>
  <c r="N50"/>
  <c r="L6" i="21"/>
  <c r="L8"/>
  <c r="K8" i="16"/>
  <c r="J8"/>
  <c r="M7"/>
  <c r="M8"/>
  <c r="L8"/>
  <c r="J51" i="14"/>
  <c r="N43"/>
  <c r="C6" i="15"/>
  <c r="E4"/>
  <c r="E6" s="1"/>
</calcChain>
</file>

<file path=xl/sharedStrings.xml><?xml version="1.0" encoding="utf-8"?>
<sst xmlns="http://schemas.openxmlformats.org/spreadsheetml/2006/main" count="324" uniqueCount="226">
  <si>
    <t>PLIEGO : 464 GOBIERNO REGIONAL DEL CALLAO</t>
  </si>
  <si>
    <t>U.E. 300 DIRECCION REGIONAL DE EDUCACION DEL CALLAO</t>
  </si>
  <si>
    <t>FUENTE DE FINANCIAMIENTO: 00 RECURSOS ORDINARIOS</t>
  </si>
  <si>
    <t xml:space="preserve">APELLIDOS </t>
  </si>
  <si>
    <t>NOMBRES</t>
  </si>
  <si>
    <t>DNI</t>
  </si>
  <si>
    <t>TOTAL</t>
  </si>
  <si>
    <t>MONTES PEREZ</t>
  </si>
  <si>
    <t xml:space="preserve">INES </t>
  </si>
  <si>
    <t>21279406</t>
  </si>
  <si>
    <t>PINEDA MONTESINOS</t>
  </si>
  <si>
    <t xml:space="preserve">NANCY </t>
  </si>
  <si>
    <t>10456064</t>
  </si>
  <si>
    <t>CHUQUIZUTA VARGAS</t>
  </si>
  <si>
    <t xml:space="preserve">MARIA DOLORES  </t>
  </si>
  <si>
    <t>06731491</t>
  </si>
  <si>
    <t>HERRERA SAAVEDRA</t>
  </si>
  <si>
    <t xml:space="preserve">MARTHA </t>
  </si>
  <si>
    <t>07247874</t>
  </si>
  <si>
    <t>NUÑEZ SALVATIERRA</t>
  </si>
  <si>
    <t xml:space="preserve">FABIOLA IRIS  </t>
  </si>
  <si>
    <t>07756696</t>
  </si>
  <si>
    <t>RODRIGUEZ ECHEVARRIA</t>
  </si>
  <si>
    <t xml:space="preserve">RITA ROXANA </t>
  </si>
  <si>
    <t>09310840</t>
  </si>
  <si>
    <t>ASTO CHUNGA</t>
  </si>
  <si>
    <t xml:space="preserve">MANUEL ENRIQUE </t>
  </si>
  <si>
    <t>80378368</t>
  </si>
  <si>
    <t>ABAD BLUME DE MAGUIÑA</t>
  </si>
  <si>
    <t xml:space="preserve">AMERICA MERCEDES </t>
  </si>
  <si>
    <t>25533636</t>
  </si>
  <si>
    <t>FLORES JARA</t>
  </si>
  <si>
    <t xml:space="preserve">ELSA </t>
  </si>
  <si>
    <t>07266085</t>
  </si>
  <si>
    <t>GRAOS POLO</t>
  </si>
  <si>
    <t xml:space="preserve">EULALIA </t>
  </si>
  <si>
    <t>08846844</t>
  </si>
  <si>
    <t>CASTRO PEREZ</t>
  </si>
  <si>
    <t xml:space="preserve">MARIA ESTHER </t>
  </si>
  <si>
    <t>07133269</t>
  </si>
  <si>
    <t>VILLANUEVA CUITO BOLAÑOS</t>
  </si>
  <si>
    <t xml:space="preserve">ANA MARIA LUISA </t>
  </si>
  <si>
    <t>07786467</t>
  </si>
  <si>
    <t>25727350</t>
  </si>
  <si>
    <t>SOTELO TILLAHUA</t>
  </si>
  <si>
    <t xml:space="preserve">JUANA MARTHA </t>
  </si>
  <si>
    <t>08321049</t>
  </si>
  <si>
    <t>QUIÑONES VELITA</t>
  </si>
  <si>
    <t>JORGE EDUARDO</t>
  </si>
  <si>
    <t>25615685</t>
  </si>
  <si>
    <t>QUISPE QUISPE</t>
  </si>
  <si>
    <t xml:space="preserve">MARITZA </t>
  </si>
  <si>
    <t>09972241</t>
  </si>
  <si>
    <t xml:space="preserve">RIOS IGARCE </t>
  </si>
  <si>
    <t>ROSARIO</t>
  </si>
  <si>
    <t>06028152</t>
  </si>
  <si>
    <t>CAMPOS CALAGUA</t>
  </si>
  <si>
    <t xml:space="preserve">ELENA MAGALI </t>
  </si>
  <si>
    <t>40406204</t>
  </si>
  <si>
    <t>OLANO ROSALES</t>
  </si>
  <si>
    <t xml:space="preserve">HEYDI YAHAYDA </t>
  </si>
  <si>
    <t>40584183</t>
  </si>
  <si>
    <t>25615852</t>
  </si>
  <si>
    <t>MONTO</t>
  </si>
  <si>
    <t>TOTAL A DEPOSITAR</t>
  </si>
  <si>
    <t>TOTAL A REVERTIR</t>
  </si>
  <si>
    <t>TOTAL A COMPROMETER</t>
  </si>
  <si>
    <t>N°</t>
  </si>
  <si>
    <t>ARIZOLA LOSTAUNAU</t>
  </si>
  <si>
    <t>CARMEN ROSA</t>
  </si>
  <si>
    <t>08742964</t>
  </si>
  <si>
    <t>GARCIA RAMIREZ</t>
  </si>
  <si>
    <t>GIOVANNA FLORA</t>
  </si>
  <si>
    <t>4098707285</t>
  </si>
  <si>
    <t>07737810</t>
  </si>
  <si>
    <t>LIMO CALDERON</t>
  </si>
  <si>
    <t>CESAR AUGUSTO</t>
  </si>
  <si>
    <t>25657249</t>
  </si>
  <si>
    <t>MANCO CESPEDES</t>
  </si>
  <si>
    <t>JUAN MIGUEL</t>
  </si>
  <si>
    <t>08853943</t>
  </si>
  <si>
    <t xml:space="preserve">BARRETO SALDARRIAGA </t>
  </si>
  <si>
    <t>ROBERTO FIDEL</t>
  </si>
  <si>
    <t>25454873</t>
  </si>
  <si>
    <t>VICTOR EDUARDO</t>
  </si>
  <si>
    <t>25417504</t>
  </si>
  <si>
    <t>N° CUENTA DE AHORROS</t>
  </si>
  <si>
    <t>BERMEJO GUERRA</t>
  </si>
  <si>
    <t xml:space="preserve">PRADO SALDARRIAGA DE PORTUGAL </t>
  </si>
  <si>
    <t>4032588870</t>
  </si>
  <si>
    <t>MEDINA  GARCIA</t>
  </si>
  <si>
    <t>4032487748</t>
  </si>
  <si>
    <t>VALDIVIA  ESPINOZA</t>
  </si>
  <si>
    <t>25660731</t>
  </si>
  <si>
    <t>META</t>
  </si>
  <si>
    <t>NIVELES</t>
  </si>
  <si>
    <t>LOPEZ NARVAEZ</t>
  </si>
  <si>
    <t>LINO RUBEN</t>
  </si>
  <si>
    <t>10722924</t>
  </si>
  <si>
    <t>SEDANO GALVEZ</t>
  </si>
  <si>
    <t>HERNAN VICTOR</t>
  </si>
  <si>
    <t>08553903</t>
  </si>
  <si>
    <t xml:space="preserve">CASTILLO  HUAMAN </t>
  </si>
  <si>
    <t>08503737</t>
  </si>
  <si>
    <t>GLORIA</t>
  </si>
  <si>
    <t>FIRMA</t>
  </si>
  <si>
    <t>COD.MOD.</t>
  </si>
  <si>
    <t>CONDICION</t>
  </si>
  <si>
    <t>1080378368</t>
  </si>
  <si>
    <t>1006731491</t>
  </si>
  <si>
    <t>1007247874</t>
  </si>
  <si>
    <t>1021279406</t>
  </si>
  <si>
    <t>1007756696</t>
  </si>
  <si>
    <t>1010456064</t>
  </si>
  <si>
    <t>1009310840</t>
  </si>
  <si>
    <t>8000045246</t>
  </si>
  <si>
    <t>1008553903</t>
  </si>
  <si>
    <t>1008321049</t>
  </si>
  <si>
    <t>8000061721</t>
  </si>
  <si>
    <t>1008742964</t>
  </si>
  <si>
    <t>1025454873</t>
  </si>
  <si>
    <t>1025417504</t>
  </si>
  <si>
    <t>1040406204</t>
  </si>
  <si>
    <t>1007133269</t>
  </si>
  <si>
    <t>1007266085</t>
  </si>
  <si>
    <t>1007737810</t>
  </si>
  <si>
    <t>1008846844</t>
  </si>
  <si>
    <t>1008853943</t>
  </si>
  <si>
    <t>1025657249</t>
  </si>
  <si>
    <t>1025727350</t>
  </si>
  <si>
    <t>1040584183</t>
  </si>
  <si>
    <t>1009972241</t>
  </si>
  <si>
    <t>1010722924</t>
  </si>
  <si>
    <t>1006028152</t>
  </si>
  <si>
    <t>8000062143</t>
  </si>
  <si>
    <t>8000064135</t>
  </si>
  <si>
    <t>1025615852</t>
  </si>
  <si>
    <t>1008503737</t>
  </si>
  <si>
    <t>PE</t>
  </si>
  <si>
    <t>PD</t>
  </si>
  <si>
    <t>TE</t>
  </si>
  <si>
    <t>TA</t>
  </si>
  <si>
    <t>N</t>
  </si>
  <si>
    <t>C</t>
  </si>
  <si>
    <t>SALAZAR LARICO</t>
  </si>
  <si>
    <t>ANAHI MILAGROS</t>
  </si>
  <si>
    <t>1040737964</t>
  </si>
  <si>
    <t>40737964</t>
  </si>
  <si>
    <t>CAT</t>
  </si>
  <si>
    <t>ABRIL</t>
  </si>
  <si>
    <t>1001021485</t>
  </si>
  <si>
    <t>01021485</t>
  </si>
  <si>
    <t>BARBARÁN MELÉNDEZ  DE PÉREZ</t>
  </si>
  <si>
    <t>MARÍA ELENA</t>
  </si>
  <si>
    <t>AA</t>
  </si>
  <si>
    <t>TF</t>
  </si>
  <si>
    <t>REINTEGRO</t>
  </si>
  <si>
    <t>WOLFINSON CARLOS,</t>
  </si>
  <si>
    <t>CATHERINE LEONOR</t>
  </si>
  <si>
    <t>25432380</t>
  </si>
  <si>
    <t>4098721555</t>
  </si>
  <si>
    <t>POMACANCHARI YUPA</t>
  </si>
  <si>
    <t>JULIAN</t>
  </si>
  <si>
    <t>AE</t>
  </si>
  <si>
    <t>1040210844</t>
  </si>
  <si>
    <t>40210844</t>
  </si>
  <si>
    <t>1025432380</t>
  </si>
  <si>
    <t>ALICIA CLEMENTINA</t>
  </si>
  <si>
    <t>FEBRERO</t>
  </si>
  <si>
    <t>LICENCIA SIN GOCE MARZO-2016</t>
  </si>
  <si>
    <t>1046750384</t>
  </si>
  <si>
    <t>46750384</t>
  </si>
  <si>
    <t>ESTRADA ALFARO</t>
  </si>
  <si>
    <t>LIDY</t>
  </si>
  <si>
    <t>JUDIC.</t>
  </si>
  <si>
    <t>INCENTIVO</t>
  </si>
  <si>
    <t>RET. JUD.</t>
  </si>
  <si>
    <t xml:space="preserve"> ADMINIST</t>
  </si>
  <si>
    <t xml:space="preserve"> ADMINIST OCI</t>
  </si>
  <si>
    <t>CLASIFICADOR DE GASTOS 21.11.21</t>
  </si>
  <si>
    <t>1046508744</t>
  </si>
  <si>
    <t>46508744</t>
  </si>
  <si>
    <t>IMAN FLORES</t>
  </si>
  <si>
    <t>MARIA DEL PILAR</t>
  </si>
  <si>
    <t>1046295144</t>
  </si>
  <si>
    <t>46295144</t>
  </si>
  <si>
    <t>HARO URBINA</t>
  </si>
  <si>
    <t>KATHERINE JACQUELINE</t>
  </si>
  <si>
    <t>SETIEMBRE</t>
  </si>
  <si>
    <t>SIAF</t>
  </si>
  <si>
    <t>COD. MOD.</t>
  </si>
  <si>
    <t>AP. MATERNO</t>
  </si>
  <si>
    <t>AP. PATERNO</t>
  </si>
  <si>
    <t>NIVEL</t>
  </si>
  <si>
    <t>PORCENTAJE</t>
  </si>
  <si>
    <t>CTA. CTE</t>
  </si>
  <si>
    <t>FIJO</t>
  </si>
  <si>
    <t>CALERO</t>
  </si>
  <si>
    <t>VALENCIA</t>
  </si>
  <si>
    <t>AMALIA MARIA</t>
  </si>
  <si>
    <t>SECUNDARIA</t>
  </si>
  <si>
    <t>LUISA MERCEDES</t>
  </si>
  <si>
    <t>IRMA VICTORIA</t>
  </si>
  <si>
    <t>1025450691</t>
  </si>
  <si>
    <t>25450691</t>
  </si>
  <si>
    <t>ALCALDE PADILLA DE LOZANO</t>
  </si>
  <si>
    <t>ROBERTA DIANA</t>
  </si>
  <si>
    <t>8000062645</t>
  </si>
  <si>
    <t>06228318</t>
  </si>
  <si>
    <t>ABARCA SANCHEZ</t>
  </si>
  <si>
    <t>YSAAC</t>
  </si>
  <si>
    <t>F2</t>
  </si>
  <si>
    <t>BETALLELUZ ALIAGA</t>
  </si>
  <si>
    <t>ANGELA</t>
  </si>
  <si>
    <t>1042335908</t>
  </si>
  <si>
    <t>42335908</t>
  </si>
  <si>
    <t>MELENDEZ CARHUAS</t>
  </si>
  <si>
    <t>VICTOR HUGO</t>
  </si>
  <si>
    <t>1028964652</t>
  </si>
  <si>
    <t>28964652</t>
  </si>
  <si>
    <t>4045848995</t>
  </si>
  <si>
    <t>GARCIA SARES</t>
  </si>
  <si>
    <t>JORGE MARCOS</t>
  </si>
  <si>
    <t>48982239</t>
  </si>
  <si>
    <t>1048982239</t>
  </si>
  <si>
    <t xml:space="preserve">           INCENTIVO LABORAL MES DE SETIEMBRE DEL 2018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</si>
</sst>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&quot;S/.&quot;\ #,##0.00_);[Red]\(&quot;S/.&quot;\ #,##0.00\)"/>
    <numFmt numFmtId="180" formatCode="_(* #,##0.00_);_(* \(#,##0.00\);_(* &quot;-&quot;??_);_(@_)"/>
    <numFmt numFmtId="186" formatCode="0000"/>
  </numFmts>
  <fonts count="29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6"/>
      <name val="Arial Narrow"/>
      <family val="2"/>
    </font>
    <font>
      <sz val="12"/>
      <color indexed="8"/>
      <name val="Calibri"/>
      <family val="2"/>
    </font>
    <font>
      <sz val="9"/>
      <color rgb="FFFF0000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 Narrow"/>
      <family val="2"/>
    </font>
    <font>
      <b/>
      <sz val="20"/>
      <color theme="1"/>
      <name val="Arial Narrow"/>
      <family val="2"/>
    </font>
    <font>
      <b/>
      <sz val="36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80" fontId="1" fillId="0" borderId="0" applyFont="0" applyFill="0" applyBorder="0" applyAlignment="0" applyProtection="0"/>
    <xf numFmtId="0" fontId="3" fillId="0" borderId="0"/>
    <xf numFmtId="0" fontId="3" fillId="0" borderId="0"/>
  </cellStyleXfs>
  <cellXfs count="142">
    <xf numFmtId="0" fontId="0" fillId="0" borderId="0" xfId="0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6" fillId="0" borderId="0" xfId="0" applyFont="1"/>
    <xf numFmtId="3" fontId="6" fillId="0" borderId="0" xfId="0" applyNumberFormat="1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80" fontId="2" fillId="2" borderId="3" xfId="1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3" fontId="9" fillId="0" borderId="9" xfId="0" applyNumberFormat="1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3" fontId="20" fillId="0" borderId="1" xfId="0" applyNumberFormat="1" applyFont="1" applyBorder="1"/>
    <xf numFmtId="43" fontId="21" fillId="2" borderId="1" xfId="1" applyNumberFormat="1" applyFont="1" applyFill="1" applyBorder="1"/>
    <xf numFmtId="4" fontId="21" fillId="2" borderId="1" xfId="0" applyNumberFormat="1" applyFont="1" applyFill="1" applyBorder="1"/>
    <xf numFmtId="3" fontId="2" fillId="2" borderId="1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vertical="center"/>
    </xf>
    <xf numFmtId="4" fontId="13" fillId="0" borderId="7" xfId="0" applyNumberFormat="1" applyFont="1" applyFill="1" applyBorder="1" applyAlignment="1">
      <alignment vertical="center"/>
    </xf>
    <xf numFmtId="4" fontId="13" fillId="2" borderId="6" xfId="0" applyNumberFormat="1" applyFont="1" applyFill="1" applyBorder="1" applyAlignment="1">
      <alignment vertical="center"/>
    </xf>
    <xf numFmtId="43" fontId="20" fillId="3" borderId="13" xfId="0" applyNumberFormat="1" applyFont="1" applyFill="1" applyBorder="1"/>
    <xf numFmtId="0" fontId="2" fillId="0" borderId="0" xfId="0" applyFont="1" applyBorder="1"/>
    <xf numFmtId="0" fontId="14" fillId="0" borderId="0" xfId="0" applyFont="1" applyAlignment="1">
      <alignment horizontal="justify"/>
    </xf>
    <xf numFmtId="0" fontId="15" fillId="0" borderId="0" xfId="0" applyFont="1" applyAlignment="1">
      <alignment horizontal="center"/>
    </xf>
    <xf numFmtId="186" fontId="12" fillId="2" borderId="1" xfId="2" quotePrefix="1" applyNumberFormat="1" applyFont="1" applyFill="1" applyBorder="1" applyAlignment="1">
      <alignment horizontal="center"/>
    </xf>
    <xf numFmtId="0" fontId="12" fillId="2" borderId="1" xfId="3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49" fontId="22" fillId="0" borderId="15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4" fontId="3" fillId="0" borderId="16" xfId="0" applyNumberFormat="1" applyFont="1" applyFill="1" applyBorder="1" applyAlignment="1">
      <alignment vertical="center"/>
    </xf>
    <xf numFmtId="0" fontId="23" fillId="3" borderId="1" xfId="2" applyFont="1" applyFill="1" applyBorder="1" applyAlignment="1">
      <alignment horizontal="center" vertical="center"/>
    </xf>
    <xf numFmtId="4" fontId="23" fillId="3" borderId="1" xfId="2" applyNumberFormat="1" applyFont="1" applyFill="1" applyBorder="1" applyAlignment="1">
      <alignment horizontal="center" vertical="center"/>
    </xf>
    <xf numFmtId="0" fontId="3" fillId="0" borderId="0" xfId="2"/>
    <xf numFmtId="0" fontId="24" fillId="0" borderId="1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/>
    </xf>
    <xf numFmtId="0" fontId="24" fillId="0" borderId="1" xfId="2" applyFont="1" applyBorder="1"/>
    <xf numFmtId="0" fontId="24" fillId="2" borderId="1" xfId="2" applyFont="1" applyFill="1" applyBorder="1" applyAlignment="1">
      <alignment horizontal="center"/>
    </xf>
    <xf numFmtId="9" fontId="24" fillId="0" borderId="1" xfId="2" applyNumberFormat="1" applyFont="1" applyBorder="1" applyAlignment="1">
      <alignment horizontal="center"/>
    </xf>
    <xf numFmtId="2" fontId="24" fillId="0" borderId="1" xfId="2" applyNumberFormat="1" applyFont="1" applyBorder="1"/>
    <xf numFmtId="4" fontId="24" fillId="0" borderId="1" xfId="2" applyNumberFormat="1" applyFont="1" applyBorder="1"/>
    <xf numFmtId="4" fontId="23" fillId="3" borderId="1" xfId="2" applyNumberFormat="1" applyFont="1" applyFill="1" applyBorder="1"/>
    <xf numFmtId="0" fontId="24" fillId="0" borderId="15" xfId="2" applyFont="1" applyBorder="1"/>
    <xf numFmtId="2" fontId="23" fillId="0" borderId="15" xfId="2" applyNumberFormat="1" applyFont="1" applyBorder="1"/>
    <xf numFmtId="0" fontId="23" fillId="3" borderId="18" xfId="2" applyFont="1" applyFill="1" applyBorder="1" applyAlignment="1">
      <alignment horizontal="center"/>
    </xf>
    <xf numFmtId="4" fontId="23" fillId="3" borderId="10" xfId="2" applyNumberFormat="1" applyFont="1" applyFill="1" applyBorder="1"/>
    <xf numFmtId="0" fontId="3" fillId="5" borderId="0" xfId="2" applyFill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3" fillId="0" borderId="0" xfId="0" applyFont="1"/>
    <xf numFmtId="176" fontId="13" fillId="0" borderId="18" xfId="0" applyNumberFormat="1" applyFont="1" applyBorder="1" applyAlignment="1">
      <alignment horizontal="center" vertical="center"/>
    </xf>
    <xf numFmtId="176" fontId="13" fillId="0" borderId="20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" fontId="4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0" fillId="0" borderId="0" xfId="0" applyFill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/>
    </xf>
    <xf numFmtId="0" fontId="23" fillId="3" borderId="8" xfId="2" applyFont="1" applyFill="1" applyBorder="1" applyAlignment="1">
      <alignment horizontal="center"/>
    </xf>
    <xf numFmtId="0" fontId="23" fillId="3" borderId="9" xfId="2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view="pageBreakPreview" zoomScale="90" zoomScaleNormal="100" zoomScaleSheetLayoutView="90" workbookViewId="0">
      <selection sqref="A1:E1"/>
    </sheetView>
  </sheetViews>
  <sheetFormatPr baseColWidth="10" defaultRowHeight="12.75"/>
  <cols>
    <col min="1" max="1" width="4" customWidth="1"/>
    <col min="2" max="2" width="12" customWidth="1"/>
    <col min="3" max="3" width="9.7109375" customWidth="1"/>
    <col min="4" max="4" width="34.85546875" customWidth="1"/>
    <col min="5" max="5" width="24.28515625" customWidth="1"/>
    <col min="6" max="6" width="11.42578125" hidden="1" customWidth="1"/>
    <col min="7" max="7" width="5" style="123" customWidth="1"/>
    <col min="8" max="8" width="10.28515625" hidden="1" customWidth="1"/>
    <col min="9" max="9" width="12.7109375" customWidth="1"/>
    <col min="10" max="10" width="9.85546875" hidden="1" customWidth="1"/>
    <col min="11" max="11" width="9.85546875" customWidth="1"/>
    <col min="12" max="12" width="10" customWidth="1"/>
    <col min="13" max="13" width="9.7109375" customWidth="1"/>
    <col min="14" max="14" width="10" customWidth="1"/>
    <col min="15" max="15" width="21.28515625" customWidth="1"/>
  </cols>
  <sheetData>
    <row r="1" spans="1:15" ht="13.5">
      <c r="A1" s="131" t="s">
        <v>0</v>
      </c>
      <c r="B1" s="131"/>
      <c r="C1" s="131"/>
      <c r="D1" s="131"/>
      <c r="E1" s="131"/>
      <c r="F1" s="14"/>
      <c r="G1" s="12"/>
      <c r="H1" s="12"/>
      <c r="I1" s="1"/>
      <c r="J1" s="1"/>
      <c r="K1" s="1"/>
      <c r="L1" s="1"/>
      <c r="M1" s="1"/>
      <c r="N1" s="9"/>
      <c r="O1" s="1"/>
    </row>
    <row r="2" spans="1:15" ht="13.5">
      <c r="A2" s="131" t="s">
        <v>1</v>
      </c>
      <c r="B2" s="131"/>
      <c r="C2" s="131"/>
      <c r="D2" s="131"/>
      <c r="E2" s="131"/>
      <c r="F2" s="14"/>
      <c r="G2" s="12"/>
      <c r="H2" s="12"/>
      <c r="I2" s="1"/>
      <c r="J2" s="1"/>
      <c r="K2" s="1"/>
      <c r="L2" s="1"/>
      <c r="M2" s="1"/>
      <c r="N2" s="9"/>
      <c r="O2" s="1"/>
    </row>
    <row r="3" spans="1:15" ht="13.5">
      <c r="A3" s="131" t="s">
        <v>2</v>
      </c>
      <c r="B3" s="131"/>
      <c r="C3" s="131"/>
      <c r="D3" s="131"/>
      <c r="E3" s="131"/>
      <c r="F3" s="14"/>
      <c r="G3" s="12"/>
      <c r="H3" s="12"/>
      <c r="I3" s="2"/>
      <c r="J3" s="2"/>
      <c r="K3" s="2"/>
      <c r="L3" s="2"/>
      <c r="M3" s="2"/>
      <c r="N3" s="9"/>
      <c r="O3" s="1"/>
    </row>
    <row r="4" spans="1:15" ht="8.1" customHeight="1">
      <c r="A4" s="14"/>
      <c r="B4" s="14"/>
      <c r="C4" s="14"/>
      <c r="D4" s="14"/>
      <c r="E4" s="14"/>
      <c r="F4" s="14"/>
      <c r="G4" s="12"/>
      <c r="H4" s="12"/>
      <c r="I4" s="2"/>
      <c r="J4" s="2"/>
      <c r="K4" s="2"/>
      <c r="L4" s="2"/>
      <c r="M4" s="2"/>
      <c r="N4" s="9"/>
      <c r="O4" s="1"/>
    </row>
    <row r="5" spans="1:15" ht="8.1" customHeight="1">
      <c r="A5" s="14"/>
      <c r="B5" s="14"/>
      <c r="C5" s="14"/>
      <c r="D5" s="14"/>
      <c r="E5" s="14"/>
      <c r="F5" s="14"/>
      <c r="G5" s="12"/>
      <c r="H5" s="12"/>
      <c r="I5" s="2"/>
      <c r="J5" s="2"/>
      <c r="K5" s="2"/>
      <c r="L5" s="2"/>
      <c r="M5" s="2"/>
      <c r="N5" s="9"/>
      <c r="O5" s="1"/>
    </row>
    <row r="6" spans="1:15" ht="8.1" customHeight="1">
      <c r="A6" s="14"/>
      <c r="B6" s="14"/>
      <c r="C6" s="14"/>
      <c r="D6" s="14"/>
      <c r="E6" s="14"/>
      <c r="F6" s="14"/>
      <c r="G6" s="12"/>
      <c r="H6" s="12"/>
      <c r="I6" s="2"/>
      <c r="J6" s="2"/>
      <c r="K6" s="2"/>
      <c r="L6" s="2"/>
      <c r="M6" s="2"/>
      <c r="N6" s="9"/>
      <c r="O6" s="1"/>
    </row>
    <row r="7" spans="1:15" ht="8.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9"/>
      <c r="O7" s="1"/>
    </row>
    <row r="8" spans="1:15" ht="21" thickBot="1">
      <c r="A8" s="132" t="s">
        <v>225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</row>
    <row r="9" spans="1:15" ht="27.75" thickBot="1">
      <c r="A9" s="24" t="s">
        <v>67</v>
      </c>
      <c r="B9" s="25" t="s">
        <v>106</v>
      </c>
      <c r="C9" s="26" t="s">
        <v>5</v>
      </c>
      <c r="D9" s="25" t="s">
        <v>3</v>
      </c>
      <c r="E9" s="25" t="s">
        <v>4</v>
      </c>
      <c r="F9" s="25"/>
      <c r="G9" s="118" t="s">
        <v>148</v>
      </c>
      <c r="H9" s="25" t="s">
        <v>107</v>
      </c>
      <c r="I9" s="25" t="s">
        <v>86</v>
      </c>
      <c r="J9" s="25" t="s">
        <v>149</v>
      </c>
      <c r="K9" s="27" t="s">
        <v>156</v>
      </c>
      <c r="L9" s="27" t="s">
        <v>188</v>
      </c>
      <c r="M9" s="27" t="s">
        <v>174</v>
      </c>
      <c r="N9" s="38" t="s">
        <v>63</v>
      </c>
      <c r="O9" s="39" t="s">
        <v>105</v>
      </c>
    </row>
    <row r="10" spans="1:15" s="15" customFormat="1" ht="44.25" customHeight="1">
      <c r="A10" s="79">
        <v>1</v>
      </c>
      <c r="B10" s="47" t="s">
        <v>207</v>
      </c>
      <c r="C10" s="47" t="s">
        <v>208</v>
      </c>
      <c r="D10" s="80" t="s">
        <v>209</v>
      </c>
      <c r="E10" s="48" t="s">
        <v>210</v>
      </c>
      <c r="F10" s="48"/>
      <c r="G10" s="113" t="s">
        <v>211</v>
      </c>
      <c r="H10" s="49" t="s">
        <v>142</v>
      </c>
      <c r="I10" s="49">
        <v>4098727944</v>
      </c>
      <c r="J10" s="50"/>
      <c r="K10" s="51"/>
      <c r="L10" s="83">
        <v>1300</v>
      </c>
      <c r="M10" s="51"/>
      <c r="N10" s="52">
        <f t="shared" ref="N10:N50" si="0">K10+L10-M10</f>
        <v>1300</v>
      </c>
      <c r="O10" s="20"/>
    </row>
    <row r="11" spans="1:15" s="15" customFormat="1" ht="44.25" customHeight="1">
      <c r="A11" s="79">
        <v>2</v>
      </c>
      <c r="B11" s="47" t="s">
        <v>108</v>
      </c>
      <c r="C11" s="47" t="s">
        <v>27</v>
      </c>
      <c r="D11" s="80" t="s">
        <v>25</v>
      </c>
      <c r="E11" s="48" t="s">
        <v>26</v>
      </c>
      <c r="F11" s="48">
        <v>3</v>
      </c>
      <c r="G11" s="113" t="s">
        <v>138</v>
      </c>
      <c r="H11" s="49" t="s">
        <v>143</v>
      </c>
      <c r="I11" s="49">
        <v>4019560746</v>
      </c>
      <c r="J11" s="50"/>
      <c r="K11" s="51"/>
      <c r="L11" s="83">
        <v>1100</v>
      </c>
      <c r="M11" s="51"/>
      <c r="N11" s="52">
        <f t="shared" si="0"/>
        <v>1100</v>
      </c>
      <c r="O11" s="20"/>
    </row>
    <row r="12" spans="1:15" s="15" customFormat="1" ht="44.25" customHeight="1">
      <c r="A12" s="79">
        <v>3</v>
      </c>
      <c r="B12" s="47" t="s">
        <v>109</v>
      </c>
      <c r="C12" s="47" t="s">
        <v>15</v>
      </c>
      <c r="D12" s="48" t="s">
        <v>13</v>
      </c>
      <c r="E12" s="48" t="s">
        <v>14</v>
      </c>
      <c r="F12" s="48">
        <v>3</v>
      </c>
      <c r="G12" s="113" t="s">
        <v>138</v>
      </c>
      <c r="H12" s="49" t="s">
        <v>142</v>
      </c>
      <c r="I12" s="49">
        <v>4098932300</v>
      </c>
      <c r="J12" s="50"/>
      <c r="K12" s="51"/>
      <c r="L12" s="83">
        <v>1100</v>
      </c>
      <c r="M12" s="51"/>
      <c r="N12" s="52">
        <f t="shared" si="0"/>
        <v>1100</v>
      </c>
      <c r="O12" s="20"/>
    </row>
    <row r="13" spans="1:15" s="15" customFormat="1" ht="44.25" customHeight="1">
      <c r="A13" s="79">
        <v>4</v>
      </c>
      <c r="B13" s="47" t="s">
        <v>224</v>
      </c>
      <c r="C13" s="47" t="s">
        <v>223</v>
      </c>
      <c r="D13" s="48" t="s">
        <v>221</v>
      </c>
      <c r="E13" s="48" t="s">
        <v>222</v>
      </c>
      <c r="F13" s="48"/>
      <c r="G13" s="113" t="s">
        <v>138</v>
      </c>
      <c r="H13" s="49"/>
      <c r="I13" s="49">
        <v>4074272148</v>
      </c>
      <c r="J13" s="50"/>
      <c r="K13" s="51">
        <v>403.33</v>
      </c>
      <c r="L13" s="83">
        <v>1100</v>
      </c>
      <c r="M13" s="51"/>
      <c r="N13" s="52">
        <f t="shared" si="0"/>
        <v>1503.33</v>
      </c>
      <c r="O13" s="20"/>
    </row>
    <row r="14" spans="1:15" s="15" customFormat="1" ht="44.25" customHeight="1">
      <c r="A14" s="79">
        <v>5</v>
      </c>
      <c r="B14" s="47" t="s">
        <v>184</v>
      </c>
      <c r="C14" s="47" t="s">
        <v>185</v>
      </c>
      <c r="D14" s="80" t="s">
        <v>186</v>
      </c>
      <c r="E14" s="48" t="s">
        <v>187</v>
      </c>
      <c r="F14" s="48"/>
      <c r="G14" s="113" t="s">
        <v>138</v>
      </c>
      <c r="H14" s="49" t="s">
        <v>143</v>
      </c>
      <c r="I14" s="49">
        <v>4063903308</v>
      </c>
      <c r="J14" s="50"/>
      <c r="K14" s="51"/>
      <c r="L14" s="83">
        <v>1100</v>
      </c>
      <c r="M14" s="51"/>
      <c r="N14" s="52">
        <f t="shared" si="0"/>
        <v>1100</v>
      </c>
      <c r="O14" s="20"/>
    </row>
    <row r="15" spans="1:15" s="15" customFormat="1" ht="44.25" customHeight="1">
      <c r="A15" s="79">
        <v>6</v>
      </c>
      <c r="B15" s="47" t="s">
        <v>110</v>
      </c>
      <c r="C15" s="47" t="s">
        <v>18</v>
      </c>
      <c r="D15" s="48" t="s">
        <v>16</v>
      </c>
      <c r="E15" s="48" t="s">
        <v>17</v>
      </c>
      <c r="F15" s="48">
        <v>3</v>
      </c>
      <c r="G15" s="113" t="s">
        <v>138</v>
      </c>
      <c r="H15" s="49" t="s">
        <v>142</v>
      </c>
      <c r="I15" s="49">
        <v>4007723372</v>
      </c>
      <c r="J15" s="50"/>
      <c r="K15" s="51"/>
      <c r="L15" s="83">
        <v>1100</v>
      </c>
      <c r="M15" s="51"/>
      <c r="N15" s="52">
        <f t="shared" si="0"/>
        <v>1100</v>
      </c>
      <c r="O15" s="20"/>
    </row>
    <row r="16" spans="1:15" s="15" customFormat="1" ht="44.25" customHeight="1">
      <c r="A16" s="79">
        <v>7</v>
      </c>
      <c r="B16" s="47" t="s">
        <v>180</v>
      </c>
      <c r="C16" s="47" t="s">
        <v>181</v>
      </c>
      <c r="D16" s="80" t="s">
        <v>182</v>
      </c>
      <c r="E16" s="48" t="s">
        <v>183</v>
      </c>
      <c r="F16" s="48"/>
      <c r="G16" s="113" t="s">
        <v>138</v>
      </c>
      <c r="H16" s="49" t="s">
        <v>143</v>
      </c>
      <c r="I16" s="49">
        <v>4063903103</v>
      </c>
      <c r="J16" s="50"/>
      <c r="K16" s="51"/>
      <c r="L16" s="83">
        <v>1100</v>
      </c>
      <c r="M16" s="51"/>
      <c r="N16" s="52">
        <f t="shared" si="0"/>
        <v>1100</v>
      </c>
      <c r="O16" s="20"/>
    </row>
    <row r="17" spans="1:15" s="15" customFormat="1" ht="44.25" customHeight="1">
      <c r="A17" s="79">
        <v>8</v>
      </c>
      <c r="B17" s="47" t="s">
        <v>111</v>
      </c>
      <c r="C17" s="47" t="s">
        <v>9</v>
      </c>
      <c r="D17" s="48" t="s">
        <v>7</v>
      </c>
      <c r="E17" s="48" t="s">
        <v>8</v>
      </c>
      <c r="F17" s="48">
        <v>3</v>
      </c>
      <c r="G17" s="113" t="s">
        <v>139</v>
      </c>
      <c r="H17" s="49" t="s">
        <v>142</v>
      </c>
      <c r="I17" s="49">
        <v>4033836339</v>
      </c>
      <c r="J17" s="50"/>
      <c r="K17" s="51"/>
      <c r="L17" s="83">
        <v>1100</v>
      </c>
      <c r="M17" s="52"/>
      <c r="N17" s="52">
        <f t="shared" si="0"/>
        <v>1100</v>
      </c>
      <c r="O17" s="20"/>
    </row>
    <row r="18" spans="1:15" s="15" customFormat="1" ht="44.25" customHeight="1">
      <c r="A18" s="79">
        <v>9</v>
      </c>
      <c r="B18" s="47" t="s">
        <v>112</v>
      </c>
      <c r="C18" s="47" t="s">
        <v>21</v>
      </c>
      <c r="D18" s="48" t="s">
        <v>19</v>
      </c>
      <c r="E18" s="48" t="s">
        <v>20</v>
      </c>
      <c r="F18" s="48">
        <v>3</v>
      </c>
      <c r="G18" s="113" t="s">
        <v>138</v>
      </c>
      <c r="H18" s="49" t="s">
        <v>142</v>
      </c>
      <c r="I18" s="49">
        <v>4032448122</v>
      </c>
      <c r="J18" s="50"/>
      <c r="K18" s="51"/>
      <c r="L18" s="83">
        <v>1100</v>
      </c>
      <c r="M18" s="51"/>
      <c r="N18" s="52">
        <f t="shared" si="0"/>
        <v>1100</v>
      </c>
      <c r="O18" s="20"/>
    </row>
    <row r="19" spans="1:15" s="15" customFormat="1" ht="44.25" customHeight="1">
      <c r="A19" s="79">
        <v>10</v>
      </c>
      <c r="B19" s="47" t="s">
        <v>113</v>
      </c>
      <c r="C19" s="47" t="s">
        <v>12</v>
      </c>
      <c r="D19" s="48" t="s">
        <v>10</v>
      </c>
      <c r="E19" s="48" t="s">
        <v>11</v>
      </c>
      <c r="F19" s="48">
        <v>3</v>
      </c>
      <c r="G19" s="113" t="s">
        <v>139</v>
      </c>
      <c r="H19" s="49" t="s">
        <v>142</v>
      </c>
      <c r="I19" s="49">
        <v>4098979684</v>
      </c>
      <c r="J19" s="50"/>
      <c r="K19" s="51"/>
      <c r="L19" s="83">
        <v>1100</v>
      </c>
      <c r="M19" s="51"/>
      <c r="N19" s="52">
        <f t="shared" si="0"/>
        <v>1100</v>
      </c>
      <c r="O19" s="20"/>
    </row>
    <row r="20" spans="1:15" s="15" customFormat="1" ht="44.25" customHeight="1">
      <c r="A20" s="79">
        <v>11</v>
      </c>
      <c r="B20" s="47" t="s">
        <v>115</v>
      </c>
      <c r="C20" s="47" t="s">
        <v>49</v>
      </c>
      <c r="D20" s="48" t="s">
        <v>47</v>
      </c>
      <c r="E20" s="48" t="s">
        <v>48</v>
      </c>
      <c r="F20" s="48">
        <v>3</v>
      </c>
      <c r="G20" s="113" t="s">
        <v>138</v>
      </c>
      <c r="H20" s="49" t="s">
        <v>142</v>
      </c>
      <c r="I20" s="49">
        <v>4013208943</v>
      </c>
      <c r="J20" s="50"/>
      <c r="K20" s="51"/>
      <c r="L20" s="83">
        <v>1100</v>
      </c>
      <c r="M20" s="51"/>
      <c r="N20" s="52">
        <f t="shared" si="0"/>
        <v>1100</v>
      </c>
      <c r="O20" s="20"/>
    </row>
    <row r="21" spans="1:15" s="15" customFormat="1" ht="44.25" customHeight="1">
      <c r="A21" s="79">
        <v>12</v>
      </c>
      <c r="B21" s="47" t="s">
        <v>114</v>
      </c>
      <c r="C21" s="47" t="s">
        <v>24</v>
      </c>
      <c r="D21" s="48" t="s">
        <v>22</v>
      </c>
      <c r="E21" s="48" t="s">
        <v>23</v>
      </c>
      <c r="F21" s="48">
        <v>3</v>
      </c>
      <c r="G21" s="113" t="s">
        <v>138</v>
      </c>
      <c r="H21" s="49" t="s">
        <v>142</v>
      </c>
      <c r="I21" s="49">
        <v>4032382903</v>
      </c>
      <c r="J21" s="50"/>
      <c r="K21" s="51"/>
      <c r="L21" s="83">
        <v>1100</v>
      </c>
      <c r="M21" s="51"/>
      <c r="N21" s="52">
        <f t="shared" si="0"/>
        <v>1100</v>
      </c>
      <c r="O21" s="20"/>
    </row>
    <row r="22" spans="1:15" s="15" customFormat="1" ht="44.25" customHeight="1">
      <c r="A22" s="79">
        <v>13</v>
      </c>
      <c r="B22" s="47" t="s">
        <v>116</v>
      </c>
      <c r="C22" s="47" t="s">
        <v>101</v>
      </c>
      <c r="D22" s="80" t="s">
        <v>99</v>
      </c>
      <c r="E22" s="48" t="s">
        <v>100</v>
      </c>
      <c r="F22" s="48">
        <v>3</v>
      </c>
      <c r="G22" s="113" t="s">
        <v>138</v>
      </c>
      <c r="H22" s="49" t="s">
        <v>143</v>
      </c>
      <c r="I22" s="49">
        <v>4043620040</v>
      </c>
      <c r="J22" s="50"/>
      <c r="K22" s="51"/>
      <c r="L22" s="83">
        <v>1100</v>
      </c>
      <c r="M22" s="51"/>
      <c r="N22" s="52">
        <f t="shared" si="0"/>
        <v>1100</v>
      </c>
      <c r="O22" s="20"/>
    </row>
    <row r="23" spans="1:15" s="15" customFormat="1" ht="44.25" customHeight="1">
      <c r="A23" s="79">
        <v>14</v>
      </c>
      <c r="B23" s="47" t="s">
        <v>135</v>
      </c>
      <c r="C23" s="47" t="s">
        <v>93</v>
      </c>
      <c r="D23" s="80" t="s">
        <v>92</v>
      </c>
      <c r="E23" s="48" t="s">
        <v>167</v>
      </c>
      <c r="F23" s="48">
        <v>5</v>
      </c>
      <c r="G23" s="113" t="s">
        <v>138</v>
      </c>
      <c r="H23" s="49" t="s">
        <v>143</v>
      </c>
      <c r="I23" s="49">
        <v>4018037705</v>
      </c>
      <c r="J23" s="50"/>
      <c r="K23" s="51"/>
      <c r="L23" s="83">
        <v>1100</v>
      </c>
      <c r="M23" s="51"/>
      <c r="N23" s="52">
        <f t="shared" si="0"/>
        <v>1100</v>
      </c>
      <c r="O23" s="20"/>
    </row>
    <row r="24" spans="1:15" s="15" customFormat="1" ht="44.25" customHeight="1">
      <c r="A24" s="79">
        <v>15</v>
      </c>
      <c r="B24" s="47" t="s">
        <v>119</v>
      </c>
      <c r="C24" s="47" t="s">
        <v>70</v>
      </c>
      <c r="D24" s="48" t="s">
        <v>68</v>
      </c>
      <c r="E24" s="48" t="s">
        <v>69</v>
      </c>
      <c r="F24" s="48">
        <v>4</v>
      </c>
      <c r="G24" s="113" t="s">
        <v>141</v>
      </c>
      <c r="H24" s="49" t="s">
        <v>142</v>
      </c>
      <c r="I24" s="49">
        <v>4033900819</v>
      </c>
      <c r="J24" s="50"/>
      <c r="K24" s="51"/>
      <c r="L24" s="83">
        <v>900</v>
      </c>
      <c r="M24" s="51"/>
      <c r="N24" s="52">
        <f t="shared" si="0"/>
        <v>900</v>
      </c>
      <c r="O24" s="20"/>
    </row>
    <row r="25" spans="1:15" s="15" customFormat="1" ht="44.25" customHeight="1">
      <c r="A25" s="79">
        <v>16</v>
      </c>
      <c r="B25" s="47" t="s">
        <v>120</v>
      </c>
      <c r="C25" s="47" t="s">
        <v>83</v>
      </c>
      <c r="D25" s="48" t="s">
        <v>81</v>
      </c>
      <c r="E25" s="48" t="s">
        <v>82</v>
      </c>
      <c r="F25" s="48">
        <v>4</v>
      </c>
      <c r="G25" s="113" t="s">
        <v>141</v>
      </c>
      <c r="H25" s="49" t="s">
        <v>142</v>
      </c>
      <c r="I25" s="49">
        <v>4098736471</v>
      </c>
      <c r="J25" s="50"/>
      <c r="K25" s="51"/>
      <c r="L25" s="83">
        <v>900</v>
      </c>
      <c r="M25" s="51"/>
      <c r="N25" s="52">
        <f t="shared" si="0"/>
        <v>900</v>
      </c>
      <c r="O25" s="20"/>
    </row>
    <row r="26" spans="1:15" s="15" customFormat="1" ht="44.25" customHeight="1">
      <c r="A26" s="79">
        <v>17</v>
      </c>
      <c r="B26" s="47" t="s">
        <v>121</v>
      </c>
      <c r="C26" s="47" t="s">
        <v>85</v>
      </c>
      <c r="D26" s="48" t="s">
        <v>87</v>
      </c>
      <c r="E26" s="48" t="s">
        <v>84</v>
      </c>
      <c r="F26" s="48">
        <v>4</v>
      </c>
      <c r="G26" s="113" t="s">
        <v>141</v>
      </c>
      <c r="H26" s="49" t="s">
        <v>142</v>
      </c>
      <c r="I26" s="49">
        <v>4098736439</v>
      </c>
      <c r="J26" s="50"/>
      <c r="K26" s="51"/>
      <c r="L26" s="83">
        <v>900</v>
      </c>
      <c r="M26" s="51"/>
      <c r="N26" s="52">
        <f t="shared" si="0"/>
        <v>900</v>
      </c>
      <c r="O26" s="20"/>
    </row>
    <row r="27" spans="1:15" s="107" customFormat="1" ht="44.25" customHeight="1">
      <c r="A27" s="79">
        <v>18</v>
      </c>
      <c r="B27" s="112" t="s">
        <v>214</v>
      </c>
      <c r="C27" s="112" t="s">
        <v>215</v>
      </c>
      <c r="D27" s="80" t="s">
        <v>212</v>
      </c>
      <c r="E27" s="80" t="s">
        <v>213</v>
      </c>
      <c r="F27" s="80">
        <v>4</v>
      </c>
      <c r="G27" s="113" t="s">
        <v>140</v>
      </c>
      <c r="H27" s="113" t="s">
        <v>142</v>
      </c>
      <c r="I27" s="113">
        <v>4057806589</v>
      </c>
      <c r="J27" s="106"/>
      <c r="K27" s="83"/>
      <c r="L27" s="83">
        <v>900</v>
      </c>
      <c r="M27" s="83"/>
      <c r="N27" s="114">
        <f>K27+L27-M27</f>
        <v>900</v>
      </c>
      <c r="O27" s="115"/>
    </row>
    <row r="28" spans="1:15" s="15" customFormat="1" ht="44.25" customHeight="1">
      <c r="A28" s="79">
        <v>19</v>
      </c>
      <c r="B28" s="47" t="s">
        <v>122</v>
      </c>
      <c r="C28" s="47" t="s">
        <v>58</v>
      </c>
      <c r="D28" s="48" t="s">
        <v>56</v>
      </c>
      <c r="E28" s="48" t="s">
        <v>57</v>
      </c>
      <c r="F28" s="48">
        <v>4</v>
      </c>
      <c r="G28" s="113" t="s">
        <v>140</v>
      </c>
      <c r="H28" s="49" t="s">
        <v>142</v>
      </c>
      <c r="I28" s="49">
        <v>4009767946</v>
      </c>
      <c r="J28" s="50"/>
      <c r="K28" s="51"/>
      <c r="L28" s="83">
        <v>900</v>
      </c>
      <c r="M28" s="51"/>
      <c r="N28" s="52">
        <f t="shared" si="0"/>
        <v>900</v>
      </c>
      <c r="O28" s="22"/>
    </row>
    <row r="29" spans="1:15" s="15" customFormat="1" ht="44.25" customHeight="1">
      <c r="A29" s="79">
        <v>20</v>
      </c>
      <c r="B29" s="47" t="s">
        <v>123</v>
      </c>
      <c r="C29" s="47" t="s">
        <v>39</v>
      </c>
      <c r="D29" s="48" t="s">
        <v>37</v>
      </c>
      <c r="E29" s="48" t="s">
        <v>38</v>
      </c>
      <c r="F29" s="48">
        <v>4</v>
      </c>
      <c r="G29" s="113" t="s">
        <v>141</v>
      </c>
      <c r="H29" s="49" t="s">
        <v>142</v>
      </c>
      <c r="I29" s="49">
        <v>4098707315</v>
      </c>
      <c r="J29" s="50"/>
      <c r="K29" s="51"/>
      <c r="L29" s="83">
        <v>900</v>
      </c>
      <c r="M29" s="51"/>
      <c r="N29" s="52">
        <f t="shared" si="0"/>
        <v>900</v>
      </c>
      <c r="O29" s="20"/>
    </row>
    <row r="30" spans="1:15" s="15" customFormat="1" ht="44.25" customHeight="1">
      <c r="A30" s="79">
        <v>21</v>
      </c>
      <c r="B30" s="47" t="s">
        <v>170</v>
      </c>
      <c r="C30" s="47" t="s">
        <v>171</v>
      </c>
      <c r="D30" s="80" t="s">
        <v>172</v>
      </c>
      <c r="E30" s="48" t="s">
        <v>173</v>
      </c>
      <c r="F30" s="48"/>
      <c r="G30" s="113" t="s">
        <v>140</v>
      </c>
      <c r="H30" s="49" t="s">
        <v>143</v>
      </c>
      <c r="I30" s="49">
        <v>4061202140</v>
      </c>
      <c r="J30" s="50"/>
      <c r="K30" s="51"/>
      <c r="L30" s="83">
        <v>900</v>
      </c>
      <c r="M30" s="51"/>
      <c r="N30" s="52">
        <f t="shared" si="0"/>
        <v>900</v>
      </c>
      <c r="O30" s="20"/>
    </row>
    <row r="31" spans="1:15" s="15" customFormat="1" ht="44.25" customHeight="1">
      <c r="A31" s="79">
        <v>22</v>
      </c>
      <c r="B31" s="47" t="s">
        <v>124</v>
      </c>
      <c r="C31" s="47" t="s">
        <v>33</v>
      </c>
      <c r="D31" s="48" t="s">
        <v>31</v>
      </c>
      <c r="E31" s="48" t="s">
        <v>32</v>
      </c>
      <c r="F31" s="48">
        <v>4</v>
      </c>
      <c r="G31" s="113" t="s">
        <v>141</v>
      </c>
      <c r="H31" s="49" t="s">
        <v>142</v>
      </c>
      <c r="I31" s="49">
        <v>4098707293</v>
      </c>
      <c r="J31" s="50"/>
      <c r="K31" s="51"/>
      <c r="L31" s="83">
        <v>900</v>
      </c>
      <c r="M31" s="51"/>
      <c r="N31" s="52">
        <f t="shared" si="0"/>
        <v>900</v>
      </c>
      <c r="O31" s="20"/>
    </row>
    <row r="32" spans="1:15" s="15" customFormat="1" ht="44.25" customHeight="1">
      <c r="A32" s="79">
        <v>23</v>
      </c>
      <c r="B32" s="47" t="s">
        <v>125</v>
      </c>
      <c r="C32" s="47" t="s">
        <v>74</v>
      </c>
      <c r="D32" s="48" t="s">
        <v>71</v>
      </c>
      <c r="E32" s="48" t="s">
        <v>72</v>
      </c>
      <c r="F32" s="48">
        <v>4</v>
      </c>
      <c r="G32" s="113" t="s">
        <v>141</v>
      </c>
      <c r="H32" s="49" t="s">
        <v>142</v>
      </c>
      <c r="I32" s="57" t="s">
        <v>73</v>
      </c>
      <c r="J32" s="58"/>
      <c r="K32" s="51"/>
      <c r="L32" s="83">
        <v>900</v>
      </c>
      <c r="M32" s="51"/>
      <c r="N32" s="52">
        <f t="shared" si="0"/>
        <v>900</v>
      </c>
      <c r="O32" s="20"/>
    </row>
    <row r="33" spans="1:20" s="15" customFormat="1" ht="44.25" customHeight="1">
      <c r="A33" s="79">
        <v>24</v>
      </c>
      <c r="B33" s="47" t="s">
        <v>126</v>
      </c>
      <c r="C33" s="47" t="s">
        <v>36</v>
      </c>
      <c r="D33" s="48" t="s">
        <v>34</v>
      </c>
      <c r="E33" s="48" t="s">
        <v>35</v>
      </c>
      <c r="F33" s="48">
        <v>4</v>
      </c>
      <c r="G33" s="113" t="s">
        <v>141</v>
      </c>
      <c r="H33" s="49" t="s">
        <v>142</v>
      </c>
      <c r="I33" s="49">
        <v>4098707323</v>
      </c>
      <c r="J33" s="50"/>
      <c r="K33" s="51"/>
      <c r="L33" s="83">
        <v>900</v>
      </c>
      <c r="M33" s="51"/>
      <c r="N33" s="52">
        <f t="shared" si="0"/>
        <v>900</v>
      </c>
      <c r="O33" s="20"/>
    </row>
    <row r="34" spans="1:20" s="15" customFormat="1" ht="44.25" customHeight="1">
      <c r="A34" s="79">
        <v>25</v>
      </c>
      <c r="B34" s="47" t="s">
        <v>128</v>
      </c>
      <c r="C34" s="47" t="s">
        <v>77</v>
      </c>
      <c r="D34" s="48" t="s">
        <v>75</v>
      </c>
      <c r="E34" s="48" t="s">
        <v>76</v>
      </c>
      <c r="F34" s="48">
        <v>4</v>
      </c>
      <c r="G34" s="113" t="s">
        <v>141</v>
      </c>
      <c r="H34" s="49" t="s">
        <v>142</v>
      </c>
      <c r="I34" s="49">
        <v>4098736447</v>
      </c>
      <c r="J34" s="50"/>
      <c r="K34" s="51"/>
      <c r="L34" s="83">
        <v>900</v>
      </c>
      <c r="M34" s="51"/>
      <c r="N34" s="52">
        <f t="shared" si="0"/>
        <v>900</v>
      </c>
      <c r="O34" s="20"/>
    </row>
    <row r="35" spans="1:20" s="15" customFormat="1" ht="44.25" customHeight="1">
      <c r="A35" s="79">
        <v>26</v>
      </c>
      <c r="B35" s="47" t="s">
        <v>132</v>
      </c>
      <c r="C35" s="47" t="s">
        <v>98</v>
      </c>
      <c r="D35" s="80" t="s">
        <v>96</v>
      </c>
      <c r="E35" s="48" t="s">
        <v>97</v>
      </c>
      <c r="F35" s="48">
        <v>4</v>
      </c>
      <c r="G35" s="113" t="s">
        <v>140</v>
      </c>
      <c r="H35" s="49" t="s">
        <v>143</v>
      </c>
      <c r="I35" s="49">
        <v>4043619883</v>
      </c>
      <c r="J35" s="50"/>
      <c r="K35" s="51"/>
      <c r="L35" s="83">
        <v>900</v>
      </c>
      <c r="M35" s="51"/>
      <c r="N35" s="52">
        <f t="shared" si="0"/>
        <v>900</v>
      </c>
      <c r="O35" s="20"/>
    </row>
    <row r="36" spans="1:20" s="15" customFormat="1" ht="44.25" customHeight="1">
      <c r="A36" s="79">
        <v>27</v>
      </c>
      <c r="B36" s="47" t="s">
        <v>127</v>
      </c>
      <c r="C36" s="47" t="s">
        <v>80</v>
      </c>
      <c r="D36" s="48" t="s">
        <v>78</v>
      </c>
      <c r="E36" s="48" t="s">
        <v>79</v>
      </c>
      <c r="F36" s="48">
        <v>4</v>
      </c>
      <c r="G36" s="113" t="s">
        <v>141</v>
      </c>
      <c r="H36" s="49" t="s">
        <v>142</v>
      </c>
      <c r="I36" s="49">
        <v>4098932424</v>
      </c>
      <c r="J36" s="50"/>
      <c r="K36" s="51"/>
      <c r="L36" s="83">
        <v>900</v>
      </c>
      <c r="M36" s="51"/>
      <c r="N36" s="52">
        <f t="shared" si="0"/>
        <v>900</v>
      </c>
      <c r="O36" s="20"/>
    </row>
    <row r="37" spans="1:20" s="15" customFormat="1" ht="44.25" customHeight="1">
      <c r="A37" s="79">
        <v>28</v>
      </c>
      <c r="B37" s="47" t="s">
        <v>129</v>
      </c>
      <c r="C37" s="47" t="s">
        <v>43</v>
      </c>
      <c r="D37" s="48" t="s">
        <v>90</v>
      </c>
      <c r="E37" s="48" t="s">
        <v>201</v>
      </c>
      <c r="F37" s="48">
        <v>4</v>
      </c>
      <c r="G37" s="113" t="s">
        <v>140</v>
      </c>
      <c r="H37" s="49" t="s">
        <v>142</v>
      </c>
      <c r="I37" s="57" t="s">
        <v>91</v>
      </c>
      <c r="J37" s="58"/>
      <c r="K37" s="51"/>
      <c r="L37" s="83">
        <v>900</v>
      </c>
      <c r="M37" s="51"/>
      <c r="N37" s="52">
        <f t="shared" si="0"/>
        <v>900</v>
      </c>
      <c r="O37" s="20"/>
    </row>
    <row r="38" spans="1:20" s="117" customFormat="1" ht="44.25" customHeight="1">
      <c r="A38" s="79">
        <v>29</v>
      </c>
      <c r="B38" s="112" t="s">
        <v>218</v>
      </c>
      <c r="C38" s="112" t="s">
        <v>219</v>
      </c>
      <c r="D38" s="80" t="s">
        <v>216</v>
      </c>
      <c r="E38" s="80" t="s">
        <v>217</v>
      </c>
      <c r="F38" s="80">
        <v>4</v>
      </c>
      <c r="G38" s="113" t="s">
        <v>140</v>
      </c>
      <c r="H38" s="113" t="s">
        <v>142</v>
      </c>
      <c r="I38" s="116" t="s">
        <v>220</v>
      </c>
      <c r="J38" s="111"/>
      <c r="K38" s="83"/>
      <c r="L38" s="83">
        <v>900</v>
      </c>
      <c r="M38" s="83"/>
      <c r="N38" s="114">
        <f>K38+L38-M38</f>
        <v>900</v>
      </c>
      <c r="O38" s="115"/>
    </row>
    <row r="39" spans="1:20" s="15" customFormat="1" ht="44.25" customHeight="1">
      <c r="A39" s="79">
        <v>30</v>
      </c>
      <c r="B39" s="47" t="s">
        <v>130</v>
      </c>
      <c r="C39" s="47" t="s">
        <v>61</v>
      </c>
      <c r="D39" s="48" t="s">
        <v>59</v>
      </c>
      <c r="E39" s="48" t="s">
        <v>60</v>
      </c>
      <c r="F39" s="48">
        <v>4</v>
      </c>
      <c r="G39" s="113" t="s">
        <v>140</v>
      </c>
      <c r="H39" s="49" t="s">
        <v>142</v>
      </c>
      <c r="I39" s="49">
        <v>4009250323</v>
      </c>
      <c r="J39" s="50"/>
      <c r="K39" s="51"/>
      <c r="L39" s="83">
        <v>900</v>
      </c>
      <c r="M39" s="51"/>
      <c r="N39" s="52">
        <f t="shared" si="0"/>
        <v>900</v>
      </c>
      <c r="O39" s="20"/>
      <c r="T39" s="74"/>
    </row>
    <row r="40" spans="1:20" s="15" customFormat="1" ht="44.25" customHeight="1">
      <c r="A40" s="79">
        <v>31</v>
      </c>
      <c r="B40" s="53" t="s">
        <v>136</v>
      </c>
      <c r="C40" s="53" t="s">
        <v>62</v>
      </c>
      <c r="D40" s="54" t="s">
        <v>88</v>
      </c>
      <c r="E40" s="54" t="s">
        <v>202</v>
      </c>
      <c r="F40" s="54">
        <v>4</v>
      </c>
      <c r="G40" s="119" t="s">
        <v>140</v>
      </c>
      <c r="H40" s="55" t="s">
        <v>142</v>
      </c>
      <c r="I40" s="59" t="s">
        <v>89</v>
      </c>
      <c r="J40" s="60"/>
      <c r="K40" s="56"/>
      <c r="L40" s="84">
        <v>900</v>
      </c>
      <c r="M40" s="56"/>
      <c r="N40" s="52">
        <f t="shared" si="0"/>
        <v>900</v>
      </c>
      <c r="O40" s="41"/>
      <c r="T40" s="74"/>
    </row>
    <row r="41" spans="1:20" s="15" customFormat="1" ht="44.25" customHeight="1">
      <c r="A41" s="79">
        <v>32</v>
      </c>
      <c r="B41" s="47" t="s">
        <v>131</v>
      </c>
      <c r="C41" s="47" t="s">
        <v>52</v>
      </c>
      <c r="D41" s="48" t="s">
        <v>50</v>
      </c>
      <c r="E41" s="48" t="s">
        <v>51</v>
      </c>
      <c r="F41" s="48">
        <v>4</v>
      </c>
      <c r="G41" s="113" t="s">
        <v>140</v>
      </c>
      <c r="H41" s="49" t="s">
        <v>142</v>
      </c>
      <c r="I41" s="49">
        <v>4032493977</v>
      </c>
      <c r="J41" s="50"/>
      <c r="K41" s="51"/>
      <c r="L41" s="83">
        <v>900</v>
      </c>
      <c r="M41" s="51"/>
      <c r="N41" s="52">
        <f t="shared" si="0"/>
        <v>900</v>
      </c>
      <c r="O41" s="20"/>
      <c r="S41" s="74"/>
    </row>
    <row r="42" spans="1:20" s="15" customFormat="1" ht="44.25" customHeight="1">
      <c r="A42" s="79">
        <v>33</v>
      </c>
      <c r="B42" s="47" t="s">
        <v>133</v>
      </c>
      <c r="C42" s="47" t="s">
        <v>55</v>
      </c>
      <c r="D42" s="48" t="s">
        <v>53</v>
      </c>
      <c r="E42" s="48" t="s">
        <v>54</v>
      </c>
      <c r="F42" s="48">
        <v>4</v>
      </c>
      <c r="G42" s="113" t="s">
        <v>141</v>
      </c>
      <c r="H42" s="49" t="s">
        <v>142</v>
      </c>
      <c r="I42" s="49">
        <v>4098707242</v>
      </c>
      <c r="J42" s="50"/>
      <c r="K42" s="51"/>
      <c r="L42" s="83">
        <v>900</v>
      </c>
      <c r="M42" s="51"/>
      <c r="N42" s="52">
        <f t="shared" si="0"/>
        <v>900</v>
      </c>
      <c r="O42" s="20"/>
    </row>
    <row r="43" spans="1:20" s="117" customFormat="1" ht="44.25" customHeight="1">
      <c r="A43" s="79">
        <v>34</v>
      </c>
      <c r="B43" s="112" t="s">
        <v>146</v>
      </c>
      <c r="C43" s="112" t="s">
        <v>147</v>
      </c>
      <c r="D43" s="80" t="s">
        <v>144</v>
      </c>
      <c r="E43" s="80" t="s">
        <v>145</v>
      </c>
      <c r="F43" s="80">
        <v>4</v>
      </c>
      <c r="G43" s="113" t="s">
        <v>140</v>
      </c>
      <c r="H43" s="113" t="s">
        <v>143</v>
      </c>
      <c r="I43" s="113">
        <v>4019998555</v>
      </c>
      <c r="J43" s="106"/>
      <c r="K43" s="83"/>
      <c r="L43" s="83">
        <f>900</f>
        <v>900</v>
      </c>
      <c r="M43" s="83"/>
      <c r="N43" s="114">
        <f t="shared" si="0"/>
        <v>900</v>
      </c>
      <c r="O43" s="115"/>
    </row>
    <row r="44" spans="1:20" s="15" customFormat="1" ht="44.25" customHeight="1">
      <c r="A44" s="79">
        <v>35</v>
      </c>
      <c r="B44" s="47" t="s">
        <v>117</v>
      </c>
      <c r="C44" s="47" t="s">
        <v>46</v>
      </c>
      <c r="D44" s="48" t="s">
        <v>44</v>
      </c>
      <c r="E44" s="48" t="s">
        <v>45</v>
      </c>
      <c r="F44" s="48">
        <v>4</v>
      </c>
      <c r="G44" s="113" t="s">
        <v>140</v>
      </c>
      <c r="H44" s="49" t="s">
        <v>142</v>
      </c>
      <c r="I44" s="49">
        <v>4032344971</v>
      </c>
      <c r="J44" s="50"/>
      <c r="K44" s="51"/>
      <c r="L44" s="83">
        <v>900</v>
      </c>
      <c r="M44" s="51"/>
      <c r="N44" s="52">
        <f t="shared" si="0"/>
        <v>900</v>
      </c>
      <c r="O44" s="20"/>
    </row>
    <row r="45" spans="1:20" s="15" customFormat="1" ht="44.25" customHeight="1">
      <c r="A45" s="79">
        <v>36</v>
      </c>
      <c r="B45" s="47" t="s">
        <v>134</v>
      </c>
      <c r="C45" s="47" t="s">
        <v>42</v>
      </c>
      <c r="D45" s="48" t="s">
        <v>40</v>
      </c>
      <c r="E45" s="48" t="s">
        <v>41</v>
      </c>
      <c r="F45" s="48">
        <v>4</v>
      </c>
      <c r="G45" s="113" t="s">
        <v>141</v>
      </c>
      <c r="H45" s="49" t="s">
        <v>142</v>
      </c>
      <c r="I45" s="49">
        <v>4098736463</v>
      </c>
      <c r="J45" s="50"/>
      <c r="K45" s="51"/>
      <c r="L45" s="83">
        <v>900</v>
      </c>
      <c r="M45" s="51"/>
      <c r="N45" s="52">
        <f t="shared" si="0"/>
        <v>900</v>
      </c>
      <c r="O45" s="20"/>
    </row>
    <row r="46" spans="1:20" ht="44.25" customHeight="1">
      <c r="A46" s="79">
        <v>37</v>
      </c>
      <c r="B46" s="47" t="s">
        <v>203</v>
      </c>
      <c r="C46" s="47" t="s">
        <v>204</v>
      </c>
      <c r="D46" s="48" t="s">
        <v>205</v>
      </c>
      <c r="E46" s="48" t="s">
        <v>206</v>
      </c>
      <c r="F46" s="48">
        <v>3</v>
      </c>
      <c r="G46" s="113" t="s">
        <v>141</v>
      </c>
      <c r="H46" s="49" t="s">
        <v>142</v>
      </c>
      <c r="I46" s="49">
        <v>4098748011</v>
      </c>
      <c r="J46" s="50"/>
      <c r="K46" s="51"/>
      <c r="L46" s="83">
        <v>900</v>
      </c>
      <c r="M46" s="51"/>
      <c r="N46" s="52">
        <f t="shared" si="0"/>
        <v>900</v>
      </c>
      <c r="O46" s="20"/>
      <c r="P46" s="108"/>
    </row>
    <row r="47" spans="1:20" s="15" customFormat="1" ht="44.25" customHeight="1">
      <c r="A47" s="79">
        <v>38</v>
      </c>
      <c r="B47" s="47" t="s">
        <v>150</v>
      </c>
      <c r="C47" s="47" t="s">
        <v>151</v>
      </c>
      <c r="D47" s="80" t="s">
        <v>152</v>
      </c>
      <c r="E47" s="80" t="s">
        <v>153</v>
      </c>
      <c r="F47" s="48"/>
      <c r="G47" s="113" t="s">
        <v>155</v>
      </c>
      <c r="H47" s="49" t="s">
        <v>142</v>
      </c>
      <c r="I47" s="49">
        <v>4531318086</v>
      </c>
      <c r="J47" s="50"/>
      <c r="K47" s="51"/>
      <c r="L47" s="83">
        <v>850</v>
      </c>
      <c r="M47" s="51">
        <v>676.5</v>
      </c>
      <c r="N47" s="52">
        <f t="shared" si="0"/>
        <v>173.5</v>
      </c>
      <c r="O47" s="105"/>
    </row>
    <row r="48" spans="1:20" s="15" customFormat="1" ht="44.25" customHeight="1">
      <c r="A48" s="79">
        <v>39</v>
      </c>
      <c r="B48" s="47" t="s">
        <v>137</v>
      </c>
      <c r="C48" s="47" t="s">
        <v>103</v>
      </c>
      <c r="D48" s="80" t="s">
        <v>102</v>
      </c>
      <c r="E48" s="80" t="s">
        <v>104</v>
      </c>
      <c r="F48" s="48">
        <v>4</v>
      </c>
      <c r="G48" s="113" t="s">
        <v>154</v>
      </c>
      <c r="H48" s="49" t="s">
        <v>142</v>
      </c>
      <c r="I48" s="49">
        <v>4098741750</v>
      </c>
      <c r="J48" s="50"/>
      <c r="K48" s="51"/>
      <c r="L48" s="83">
        <v>850</v>
      </c>
      <c r="M48" s="52"/>
      <c r="N48" s="52">
        <f t="shared" si="0"/>
        <v>850</v>
      </c>
      <c r="O48" s="20"/>
    </row>
    <row r="49" spans="1:16" s="15" customFormat="1" ht="44.25" customHeight="1">
      <c r="A49" s="79">
        <v>40</v>
      </c>
      <c r="B49" s="61" t="s">
        <v>166</v>
      </c>
      <c r="C49" s="66" t="s">
        <v>159</v>
      </c>
      <c r="D49" s="81" t="s">
        <v>161</v>
      </c>
      <c r="E49" s="81" t="s">
        <v>162</v>
      </c>
      <c r="F49" s="62"/>
      <c r="G49" s="120" t="s">
        <v>154</v>
      </c>
      <c r="H49" s="63" t="s">
        <v>142</v>
      </c>
      <c r="I49" s="66" t="s">
        <v>160</v>
      </c>
      <c r="J49" s="64"/>
      <c r="K49" s="51"/>
      <c r="L49" s="83">
        <v>850</v>
      </c>
      <c r="M49" s="65"/>
      <c r="N49" s="52">
        <f t="shared" si="0"/>
        <v>850</v>
      </c>
      <c r="O49" s="20"/>
    </row>
    <row r="50" spans="1:16" s="15" customFormat="1" ht="44.25" customHeight="1" thickBot="1">
      <c r="A50" s="79">
        <v>41</v>
      </c>
      <c r="B50" s="61" t="s">
        <v>164</v>
      </c>
      <c r="C50" s="61" t="s">
        <v>165</v>
      </c>
      <c r="D50" s="82" t="s">
        <v>157</v>
      </c>
      <c r="E50" s="81" t="s">
        <v>158</v>
      </c>
      <c r="F50" s="62"/>
      <c r="G50" s="120" t="s">
        <v>163</v>
      </c>
      <c r="H50" s="63" t="s">
        <v>142</v>
      </c>
      <c r="I50" s="63">
        <v>4042175205</v>
      </c>
      <c r="J50" s="64"/>
      <c r="K50" s="65"/>
      <c r="L50" s="85">
        <v>850</v>
      </c>
      <c r="M50" s="65"/>
      <c r="N50" s="52">
        <f t="shared" si="0"/>
        <v>850</v>
      </c>
      <c r="O50" s="46"/>
    </row>
    <row r="51" spans="1:16" s="15" customFormat="1" ht="22.5" customHeight="1" thickBot="1">
      <c r="A51" s="40"/>
      <c r="B51" s="67"/>
      <c r="C51" s="68"/>
      <c r="D51" s="68"/>
      <c r="E51" s="69"/>
      <c r="F51" s="69"/>
      <c r="G51" s="69"/>
      <c r="H51" s="69"/>
      <c r="I51" s="69" t="s">
        <v>6</v>
      </c>
      <c r="J51" s="70">
        <f>SUM(J10:J50)</f>
        <v>0</v>
      </c>
      <c r="K51" s="71">
        <f>SUM(K10:K50)</f>
        <v>403.33</v>
      </c>
      <c r="L51" s="71">
        <f>SUM(L10:L50)</f>
        <v>39700</v>
      </c>
      <c r="M51" s="71">
        <f>SUM(M10:M50)</f>
        <v>676.5</v>
      </c>
      <c r="N51" s="72">
        <f>K51+L51-M51</f>
        <v>39426.83</v>
      </c>
      <c r="O51" s="37"/>
    </row>
    <row r="52" spans="1:16" ht="13.5">
      <c r="A52" s="3"/>
      <c r="B52" s="3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  <c r="N52" s="10"/>
      <c r="O52" s="5"/>
    </row>
    <row r="53" spans="1:16" ht="14.25" thickBot="1">
      <c r="A53" s="133"/>
      <c r="B53" s="133"/>
      <c r="C53" s="133"/>
      <c r="D53" s="133"/>
      <c r="E53" s="133"/>
      <c r="F53" s="4"/>
      <c r="G53" s="4"/>
      <c r="H53" s="4"/>
      <c r="I53" s="4"/>
      <c r="J53" s="4"/>
      <c r="K53" s="4"/>
      <c r="L53" s="4"/>
      <c r="M53" s="4"/>
      <c r="N53" s="10"/>
      <c r="O53" s="5"/>
    </row>
    <row r="54" spans="1:16" ht="18.75" customHeight="1" thickBot="1">
      <c r="A54" s="3"/>
      <c r="B54" s="3"/>
      <c r="C54" s="3"/>
      <c r="D54" s="3"/>
      <c r="E54" s="4"/>
      <c r="F54" s="4"/>
      <c r="G54" s="4"/>
      <c r="H54" s="4"/>
      <c r="I54" s="127" t="s">
        <v>66</v>
      </c>
      <c r="J54" s="128"/>
      <c r="K54" s="128"/>
      <c r="L54" s="128"/>
      <c r="M54" s="129"/>
      <c r="N54" s="130"/>
      <c r="O54" s="109">
        <v>59510</v>
      </c>
    </row>
    <row r="55" spans="1:16" ht="18.75" customHeight="1" thickBot="1">
      <c r="A55" s="3"/>
      <c r="B55" s="3"/>
      <c r="C55" s="3"/>
      <c r="D55" s="3"/>
      <c r="E55" s="4"/>
      <c r="F55" s="4"/>
      <c r="G55" s="4"/>
      <c r="H55" s="4"/>
      <c r="I55" s="127" t="s">
        <v>65</v>
      </c>
      <c r="J55" s="128"/>
      <c r="K55" s="128"/>
      <c r="L55" s="128"/>
      <c r="M55" s="129"/>
      <c r="N55" s="130"/>
      <c r="O55" s="110">
        <f>O56-O54</f>
        <v>-20083.169999999998</v>
      </c>
    </row>
    <row r="56" spans="1:16" ht="18.75" customHeight="1" thickBot="1">
      <c r="A56" s="6"/>
      <c r="B56" s="6"/>
      <c r="C56" s="6"/>
      <c r="D56" s="7"/>
      <c r="E56" s="4"/>
      <c r="F56" s="4"/>
      <c r="G56" s="4"/>
      <c r="H56" s="4"/>
      <c r="I56" s="127" t="s">
        <v>64</v>
      </c>
      <c r="J56" s="128"/>
      <c r="K56" s="128"/>
      <c r="L56" s="128"/>
      <c r="M56" s="129"/>
      <c r="N56" s="130"/>
      <c r="O56" s="109">
        <f>+N51</f>
        <v>39426.83</v>
      </c>
    </row>
    <row r="57" spans="1:16" ht="18.75" customHeight="1">
      <c r="A57" s="6"/>
      <c r="B57" s="6"/>
      <c r="C57" s="6"/>
      <c r="D57" s="11"/>
      <c r="E57" s="11"/>
      <c r="F57" s="11"/>
      <c r="G57" s="121"/>
      <c r="H57" s="13"/>
    </row>
    <row r="58" spans="1:16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36"/>
    </row>
    <row r="59" spans="1:16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</row>
    <row r="60" spans="1:16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35"/>
    </row>
    <row r="61" spans="1:16">
      <c r="A61" s="35"/>
      <c r="B61" s="35"/>
      <c r="C61" s="35"/>
      <c r="D61" s="35"/>
      <c r="E61" s="35"/>
      <c r="F61" s="35"/>
      <c r="G61" s="122"/>
      <c r="H61" s="35"/>
      <c r="I61" s="35"/>
      <c r="J61" s="35"/>
      <c r="K61" s="35"/>
      <c r="L61" s="35"/>
      <c r="M61" s="35"/>
      <c r="N61" s="35"/>
      <c r="O61" s="35"/>
      <c r="P61" s="35"/>
    </row>
    <row r="62" spans="1:16">
      <c r="A62" s="35"/>
      <c r="B62" s="35"/>
      <c r="C62" s="35"/>
      <c r="D62" s="35"/>
      <c r="E62" s="35"/>
      <c r="F62" s="35"/>
      <c r="G62" s="122"/>
      <c r="H62" s="35"/>
      <c r="I62" s="35"/>
      <c r="J62" s="35"/>
      <c r="K62" s="35"/>
      <c r="L62" s="35"/>
      <c r="M62" s="35"/>
      <c r="N62" s="35"/>
      <c r="O62" s="35"/>
      <c r="P62" s="35"/>
    </row>
  </sheetData>
  <autoFilter ref="A9:O51"/>
  <mergeCells count="11">
    <mergeCell ref="A53:E53"/>
    <mergeCell ref="A58:O58"/>
    <mergeCell ref="A59:P59"/>
    <mergeCell ref="A60:O60"/>
    <mergeCell ref="I56:N56"/>
    <mergeCell ref="A1:E1"/>
    <mergeCell ref="A2:E2"/>
    <mergeCell ref="A3:E3"/>
    <mergeCell ref="A8:O8"/>
    <mergeCell ref="I54:N54"/>
    <mergeCell ref="I55:N55"/>
  </mergeCells>
  <printOptions horizontalCentered="1"/>
  <pageMargins left="0.47244094488188981" right="0.15748031496062992" top="0.19685039370078741" bottom="0.9055118110236221" header="0.15748031496062992" footer="0.31496062992125984"/>
  <pageSetup paperSize="9" scale="60" orientation="portrait" r:id="rId1"/>
  <rowBreaks count="1" manualBreakCount="1">
    <brk id="5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zoomScaleNormal="100" zoomScaleSheetLayoutView="87" workbookViewId="0">
      <selection sqref="A1:E1"/>
    </sheetView>
  </sheetViews>
  <sheetFormatPr baseColWidth="10" defaultRowHeight="12.75"/>
  <cols>
    <col min="1" max="1" width="21.7109375" style="8" customWidth="1"/>
    <col min="2" max="2" width="40.42578125" style="8" customWidth="1"/>
    <col min="3" max="3" width="18.42578125" style="8" customWidth="1"/>
    <col min="4" max="4" width="11.42578125" style="8"/>
    <col min="5" max="5" width="13.85546875" style="8" customWidth="1"/>
    <col min="6" max="16384" width="11.42578125" style="8"/>
  </cols>
  <sheetData>
    <row r="1" spans="1:5" ht="43.5" customHeight="1">
      <c r="A1" s="134" t="s">
        <v>179</v>
      </c>
      <c r="B1" s="135"/>
      <c r="C1" s="135"/>
      <c r="D1" s="135"/>
      <c r="E1" s="135"/>
    </row>
    <row r="2" spans="1:5" ht="30" customHeight="1">
      <c r="A2" s="136" t="s">
        <v>189</v>
      </c>
      <c r="B2" s="136"/>
      <c r="C2" s="137"/>
      <c r="D2" s="137"/>
      <c r="E2" s="137"/>
    </row>
    <row r="3" spans="1:5" ht="30" customHeight="1">
      <c r="A3" s="42" t="s">
        <v>94</v>
      </c>
      <c r="B3" s="42" t="s">
        <v>95</v>
      </c>
      <c r="C3" s="42" t="s">
        <v>175</v>
      </c>
      <c r="D3" s="42" t="s">
        <v>176</v>
      </c>
      <c r="E3" s="42" t="s">
        <v>6</v>
      </c>
    </row>
    <row r="4" spans="1:5" ht="30" customHeight="1">
      <c r="A4" s="77">
        <v>47</v>
      </c>
      <c r="B4" s="78" t="s">
        <v>177</v>
      </c>
      <c r="C4" s="44">
        <f>SET.2018!L51+SET.2018!K51-C5</f>
        <v>38103.33</v>
      </c>
      <c r="D4" s="45">
        <f>SET.2018!M51</f>
        <v>676.5</v>
      </c>
      <c r="E4" s="43">
        <f>ROUND((C4-D4),2)</f>
        <v>37426.83</v>
      </c>
    </row>
    <row r="5" spans="1:5" ht="30" customHeight="1">
      <c r="A5" s="77">
        <v>48</v>
      </c>
      <c r="B5" s="78" t="s">
        <v>178</v>
      </c>
      <c r="C5" s="44">
        <f>SET.2018!L22+SET.2018!L30</f>
        <v>2000</v>
      </c>
      <c r="D5" s="45"/>
      <c r="E5" s="43">
        <f>ROUND((C5-D5),2)</f>
        <v>2000</v>
      </c>
    </row>
    <row r="6" spans="1:5" ht="24" customHeight="1">
      <c r="A6" s="138" t="s">
        <v>6</v>
      </c>
      <c r="B6" s="138"/>
      <c r="C6" s="73">
        <f>SUM(C4:C5)</f>
        <v>40103.33</v>
      </c>
      <c r="D6" s="73">
        <f>SUM(D4:D5)</f>
        <v>676.5</v>
      </c>
      <c r="E6" s="73">
        <f>(SUM(E4:E5))</f>
        <v>39426.83</v>
      </c>
    </row>
    <row r="13" spans="1:5">
      <c r="A13" s="75"/>
    </row>
    <row r="14" spans="1:5" ht="15">
      <c r="A14" s="76"/>
    </row>
    <row r="15" spans="1:5" ht="15">
      <c r="A15" s="76"/>
      <c r="B15" s="75"/>
    </row>
    <row r="16" spans="1:5" ht="15">
      <c r="B16" s="76"/>
    </row>
    <row r="17" spans="2:2" ht="15">
      <c r="B17" s="76"/>
    </row>
    <row r="19" spans="2:2">
      <c r="B19" s="75"/>
    </row>
    <row r="20" spans="2:2" ht="15">
      <c r="B20" s="76"/>
    </row>
    <row r="21" spans="2:2" ht="15">
      <c r="B21" s="76"/>
    </row>
  </sheetData>
  <mergeCells count="4">
    <mergeCell ref="A1:E1"/>
    <mergeCell ref="A2:B2"/>
    <mergeCell ref="C2:E2"/>
    <mergeCell ref="A6:B6"/>
  </mergeCells>
  <printOptions horizontalCentered="1"/>
  <pageMargins left="1.4173228346456694" right="0.70866141732283472" top="1.8110236220472442" bottom="2.1653543307086616" header="1.299212598425197" footer="0.31496062992125984"/>
  <pageSetup paperSize="9" scale="73" orientation="landscape" r:id="rId1"/>
  <headerFooter>
    <oddHeader>&amp;C&amp;"Arial,Negrita Cursiva"&amp;18RESUMEN DE LA PLANILLA DE INCENTIVOS LABORALES DE LA SEDE - SETIEMBRE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3:L8"/>
  <sheetViews>
    <sheetView zoomScaleNormal="100" zoomScaleSheetLayoutView="100" workbookViewId="0"/>
  </sheetViews>
  <sheetFormatPr baseColWidth="10" defaultRowHeight="12.75"/>
  <cols>
    <col min="1" max="1" width="4" style="88" customWidth="1"/>
    <col min="2" max="2" width="9.5703125" style="88" bestFit="1" customWidth="1"/>
    <col min="3" max="3" width="17.140625" style="88" customWidth="1"/>
    <col min="4" max="4" width="25.140625" style="88" customWidth="1"/>
    <col min="5" max="5" width="25.42578125" style="88" customWidth="1"/>
    <col min="6" max="6" width="21.28515625" style="88" customWidth="1"/>
    <col min="7" max="7" width="13.5703125" style="88" customWidth="1"/>
    <col min="8" max="8" width="15.85546875" style="88" hidden="1" customWidth="1"/>
    <col min="9" max="9" width="14.28515625" style="88" customWidth="1"/>
    <col min="10" max="10" width="9.85546875" style="88" hidden="1" customWidth="1"/>
    <col min="11" max="11" width="13.5703125" style="88" customWidth="1"/>
    <col min="12" max="12" width="11.28515625" style="88" customWidth="1"/>
    <col min="13" max="13" width="11.140625" style="88" customWidth="1"/>
    <col min="14" max="14" width="11.5703125" style="88" customWidth="1"/>
    <col min="15" max="15" width="0.28515625" style="88" customWidth="1"/>
    <col min="16" max="16384" width="11.42578125" style="88"/>
  </cols>
  <sheetData>
    <row r="3" spans="2:12">
      <c r="H3" s="101"/>
      <c r="J3" s="101"/>
    </row>
    <row r="4" spans="2:12" ht="15.75">
      <c r="B4" s="86" t="s">
        <v>67</v>
      </c>
      <c r="C4" s="86" t="s">
        <v>190</v>
      </c>
      <c r="D4" s="86" t="s">
        <v>191</v>
      </c>
      <c r="E4" s="86" t="s">
        <v>192</v>
      </c>
      <c r="F4" s="86" t="s">
        <v>4</v>
      </c>
      <c r="G4" s="86" t="s">
        <v>5</v>
      </c>
      <c r="H4" s="86" t="s">
        <v>193</v>
      </c>
      <c r="I4" s="86" t="s">
        <v>194</v>
      </c>
      <c r="J4" s="86" t="s">
        <v>195</v>
      </c>
      <c r="K4" s="86" t="s">
        <v>195</v>
      </c>
      <c r="L4" s="87" t="s">
        <v>63</v>
      </c>
    </row>
    <row r="5" spans="2:12" ht="15.75">
      <c r="B5" s="89">
        <v>1</v>
      </c>
      <c r="C5" s="102" t="s">
        <v>150</v>
      </c>
      <c r="D5" s="103" t="s">
        <v>197</v>
      </c>
      <c r="E5" s="103" t="s">
        <v>198</v>
      </c>
      <c r="F5" s="103" t="s">
        <v>199</v>
      </c>
      <c r="G5" s="104">
        <v>25838649</v>
      </c>
      <c r="H5" s="92" t="s">
        <v>200</v>
      </c>
      <c r="I5" s="93" t="s">
        <v>196</v>
      </c>
      <c r="J5" s="90"/>
      <c r="K5" s="102">
        <v>4018973826</v>
      </c>
      <c r="L5" s="94">
        <v>676.5</v>
      </c>
    </row>
    <row r="6" spans="2:12" ht="15.75">
      <c r="B6" s="89"/>
      <c r="C6" s="95"/>
      <c r="D6" s="91"/>
      <c r="E6" s="91"/>
      <c r="F6" s="91"/>
      <c r="G6" s="91"/>
      <c r="H6" s="90"/>
      <c r="I6" s="91"/>
      <c r="J6" s="91"/>
      <c r="K6" s="91"/>
      <c r="L6" s="96">
        <f>SUM(L5:L5)</f>
        <v>676.5</v>
      </c>
    </row>
    <row r="7" spans="2:12" ht="16.5" thickBot="1">
      <c r="I7" s="97"/>
      <c r="J7" s="97"/>
      <c r="K7" s="97"/>
      <c r="L7" s="98"/>
    </row>
    <row r="8" spans="2:12" ht="16.5" thickBot="1">
      <c r="I8" s="139" t="s">
        <v>6</v>
      </c>
      <c r="J8" s="140"/>
      <c r="K8" s="99"/>
      <c r="L8" s="100">
        <f>SUM(L6)</f>
        <v>676.5</v>
      </c>
    </row>
  </sheetData>
  <mergeCells count="1">
    <mergeCell ref="I8:J8"/>
  </mergeCells>
  <printOptions horizontalCentered="1"/>
  <pageMargins left="0.70866141732283472" right="0.70866141732283472" top="1.1417322834645669" bottom="0.74803149606299213" header="0.82677165354330717" footer="0.31496062992125984"/>
  <pageSetup paperSize="9" scale="85" orientation="landscape" r:id="rId1"/>
  <headerFooter>
    <oddHeader>&amp;C&amp;"Arial,Negrita Cursiva"&amp;12PLANILLA DE RETENCIONES JUDICIALES DE LOS INCENTIVOS LABORALES DE LA SEDE -DREC CORRESPONDIENTE AL MES DE SETIEMBRE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16"/>
  <sheetViews>
    <sheetView view="pageBreakPreview" zoomScaleNormal="100" zoomScaleSheetLayoutView="100" workbookViewId="0">
      <selection activeCell="B7" sqref="B7"/>
    </sheetView>
  </sheetViews>
  <sheetFormatPr baseColWidth="10" defaultRowHeight="12.75"/>
  <cols>
    <col min="1" max="1" width="4" customWidth="1"/>
    <col min="2" max="2" width="9.5703125" bestFit="1" customWidth="1"/>
    <col min="3" max="3" width="7.85546875" bestFit="1" customWidth="1"/>
    <col min="4" max="4" width="29" bestFit="1" customWidth="1"/>
    <col min="5" max="5" width="17.7109375" bestFit="1" customWidth="1"/>
    <col min="6" max="6" width="0" hidden="1" customWidth="1"/>
    <col min="7" max="7" width="5" customWidth="1"/>
    <col min="8" max="8" width="10.28515625" hidden="1" customWidth="1"/>
    <col min="9" max="9" width="12.85546875" customWidth="1"/>
    <col min="10" max="10" width="9.85546875" hidden="1" customWidth="1"/>
    <col min="11" max="11" width="9.85546875" customWidth="1"/>
    <col min="12" max="12" width="11.140625" customWidth="1"/>
    <col min="13" max="13" width="11.5703125" customWidth="1"/>
    <col min="14" max="14" width="31.42578125" customWidth="1"/>
  </cols>
  <sheetData>
    <row r="1" spans="1:15" ht="13.5">
      <c r="A1" s="131" t="s">
        <v>0</v>
      </c>
      <c r="B1" s="131"/>
      <c r="C1" s="131"/>
      <c r="D1" s="131"/>
      <c r="E1" s="131"/>
      <c r="F1" s="14"/>
      <c r="G1" s="12"/>
      <c r="H1" s="12"/>
      <c r="I1" s="1"/>
      <c r="J1" s="1"/>
      <c r="K1" s="1"/>
      <c r="L1" s="1"/>
      <c r="M1" s="9"/>
      <c r="N1" s="1"/>
    </row>
    <row r="2" spans="1:15" ht="13.5">
      <c r="A2" s="131" t="s">
        <v>1</v>
      </c>
      <c r="B2" s="131"/>
      <c r="C2" s="131"/>
      <c r="D2" s="131"/>
      <c r="E2" s="131"/>
      <c r="F2" s="14"/>
      <c r="G2" s="12"/>
      <c r="H2" s="12"/>
      <c r="I2" s="1"/>
      <c r="J2" s="1"/>
      <c r="K2" s="1"/>
      <c r="L2" s="1"/>
      <c r="M2" s="9"/>
      <c r="N2" s="1"/>
    </row>
    <row r="3" spans="1:15" ht="13.5">
      <c r="A3" s="131" t="s">
        <v>2</v>
      </c>
      <c r="B3" s="131"/>
      <c r="C3" s="131"/>
      <c r="D3" s="131"/>
      <c r="E3" s="131"/>
      <c r="F3" s="14"/>
      <c r="G3" s="12"/>
      <c r="H3" s="12"/>
      <c r="I3" s="2"/>
      <c r="J3" s="2"/>
      <c r="K3" s="2"/>
      <c r="L3" s="2"/>
      <c r="M3" s="9"/>
      <c r="N3" s="1"/>
    </row>
    <row r="4" spans="1:15" ht="13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"/>
      <c r="N4" s="1"/>
    </row>
    <row r="5" spans="1:15" ht="18" thickBot="1">
      <c r="A5" s="141" t="s">
        <v>169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5" ht="27.75" thickBot="1">
      <c r="A6" s="24" t="s">
        <v>67</v>
      </c>
      <c r="B6" s="25" t="s">
        <v>106</v>
      </c>
      <c r="C6" s="26" t="s">
        <v>5</v>
      </c>
      <c r="D6" s="25" t="s">
        <v>3</v>
      </c>
      <c r="E6" s="25" t="s">
        <v>4</v>
      </c>
      <c r="F6" s="25"/>
      <c r="G6" s="25" t="s">
        <v>148</v>
      </c>
      <c r="H6" s="25" t="s">
        <v>107</v>
      </c>
      <c r="I6" s="25" t="s">
        <v>86</v>
      </c>
      <c r="J6" s="25" t="s">
        <v>149</v>
      </c>
      <c r="K6" s="27" t="s">
        <v>156</v>
      </c>
      <c r="L6" s="27" t="s">
        <v>168</v>
      </c>
      <c r="M6" s="38" t="s">
        <v>63</v>
      </c>
      <c r="N6" s="39" t="s">
        <v>105</v>
      </c>
    </row>
    <row r="7" spans="1:15" s="15" customFormat="1" ht="30" customHeight="1" thickBot="1">
      <c r="A7" s="23">
        <v>1</v>
      </c>
      <c r="B7" s="16" t="s">
        <v>118</v>
      </c>
      <c r="C7" s="16" t="s">
        <v>30</v>
      </c>
      <c r="D7" s="17" t="s">
        <v>28</v>
      </c>
      <c r="E7" s="17" t="s">
        <v>29</v>
      </c>
      <c r="F7" s="17">
        <v>4</v>
      </c>
      <c r="G7" s="18" t="s">
        <v>141</v>
      </c>
      <c r="H7" s="18" t="s">
        <v>142</v>
      </c>
      <c r="I7" s="18">
        <v>4098932351</v>
      </c>
      <c r="J7" s="21"/>
      <c r="K7" s="34"/>
      <c r="L7" s="19">
        <v>815</v>
      </c>
      <c r="M7" s="32">
        <f>J7+L7</f>
        <v>815</v>
      </c>
      <c r="N7" s="20"/>
    </row>
    <row r="8" spans="1:15" s="15" customFormat="1" ht="22.5" customHeight="1" thickBot="1">
      <c r="A8" s="28"/>
      <c r="B8" s="29"/>
      <c r="C8" s="29"/>
      <c r="D8" s="29"/>
      <c r="E8" s="30"/>
      <c r="F8" s="30"/>
      <c r="G8" s="30"/>
      <c r="H8" s="30"/>
      <c r="I8" s="30" t="s">
        <v>6</v>
      </c>
      <c r="J8" s="31">
        <f>SUM(J7:J7)</f>
        <v>0</v>
      </c>
      <c r="K8" s="33">
        <f>SUM(K7:K7)</f>
        <v>0</v>
      </c>
      <c r="L8" s="33">
        <f>SUM(L7:L7)</f>
        <v>815</v>
      </c>
      <c r="M8" s="33">
        <f>SUM(M7:M7)</f>
        <v>815</v>
      </c>
      <c r="N8" s="37"/>
    </row>
    <row r="9" spans="1:15" ht="13.5">
      <c r="A9" s="3"/>
      <c r="B9" s="3"/>
      <c r="C9" s="3"/>
      <c r="D9" s="3"/>
      <c r="E9" s="4"/>
      <c r="F9" s="4"/>
      <c r="G9" s="4"/>
      <c r="H9" s="4"/>
      <c r="I9" s="4"/>
      <c r="J9" s="4"/>
      <c r="K9" s="4"/>
      <c r="L9" s="4"/>
      <c r="M9" s="10"/>
      <c r="N9" s="5"/>
    </row>
    <row r="10" spans="1:15" ht="13.5">
      <c r="A10" s="133"/>
      <c r="B10" s="133"/>
      <c r="C10" s="133"/>
      <c r="D10" s="133"/>
      <c r="E10" s="133"/>
      <c r="F10" s="4"/>
      <c r="G10" s="4"/>
      <c r="H10" s="4"/>
      <c r="I10" s="4"/>
      <c r="J10" s="4"/>
      <c r="K10" s="4"/>
      <c r="L10" s="4"/>
      <c r="M10" s="10"/>
      <c r="N10" s="5"/>
    </row>
    <row r="11" spans="1:15" ht="18.75" customHeight="1">
      <c r="A11" s="6"/>
      <c r="B11" s="6"/>
      <c r="C11" s="6"/>
      <c r="D11" s="11"/>
      <c r="E11" s="11"/>
      <c r="F11" s="11"/>
      <c r="G11" s="13"/>
      <c r="H11" s="13"/>
    </row>
    <row r="12" spans="1:1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36"/>
    </row>
    <row r="13" spans="1:1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</row>
    <row r="14" spans="1:1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35"/>
    </row>
    <row r="15" spans="1: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</sheetData>
  <mergeCells count="8">
    <mergeCell ref="A12:N12"/>
    <mergeCell ref="A13:O13"/>
    <mergeCell ref="A14:N14"/>
    <mergeCell ref="A1:E1"/>
    <mergeCell ref="A2:E2"/>
    <mergeCell ref="A3:E3"/>
    <mergeCell ref="A5:N5"/>
    <mergeCell ref="A10:E10"/>
  </mergeCells>
  <pageMargins left="0.15748031496062992" right="0.15748031496062992" top="0.2" bottom="0.74803149606299213" header="0.17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SET.2018</vt:lpstr>
      <vt:lpstr>RESUMEN SET.2018</vt:lpstr>
      <vt:lpstr>SET.JUD.18</vt:lpstr>
      <vt:lpstr>LSG- MARZO-16 (2)</vt:lpstr>
      <vt:lpstr>'LSG- MARZO-16 (2)'!Área_de_impresión</vt:lpstr>
      <vt:lpstr>'RESUMEN SET.2018'!Área_de_impresión</vt:lpstr>
      <vt:lpstr>SET.2018!Área_de_impresión</vt:lpstr>
      <vt:lpstr>SET.JUD.18!Área_de_impresión</vt:lpstr>
      <vt:lpstr>'LSG- MARZO-16 (2)'!Títulos_a_imprimir</vt:lpstr>
      <vt:lpstr>SET.2018!Títulos_a_imprimir</vt:lpstr>
      <vt:lpstr>SET.JUD.18!Títulos_a_imprimir</vt:lpstr>
    </vt:vector>
  </TitlesOfParts>
  <Company>dec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dcruz</cp:lastModifiedBy>
  <cp:lastPrinted>2020-12-10T14:48:28Z</cp:lastPrinted>
  <dcterms:created xsi:type="dcterms:W3CDTF">2008-02-11T14:16:26Z</dcterms:created>
  <dcterms:modified xsi:type="dcterms:W3CDTF">2021-01-07T14:23:44Z</dcterms:modified>
</cp:coreProperties>
</file>